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Tntsvr2\tntdata2\IROP\37. Energetické úspory v bytových domech II\Bruntál\Květná\VŘ\"/>
    </mc:Choice>
  </mc:AlternateContent>
  <bookViews>
    <workbookView xWindow="150" yWindow="615" windowWidth="38055" windowHeight="19860"/>
  </bookViews>
  <sheets>
    <sheet name="Rekapitulace stavby" sheetId="1" r:id="rId1"/>
    <sheet name="01-1 - Stavební úpravy Kv..." sheetId="2" r:id="rId2"/>
    <sheet name="01-2 - Stavební úpravy Kv..." sheetId="3" r:id="rId3"/>
    <sheet name="01-3 - Vedlejší a ostatní..." sheetId="4" r:id="rId4"/>
    <sheet name="Pokyny pro vyplnění" sheetId="5" r:id="rId5"/>
  </sheets>
  <definedNames>
    <definedName name="_xlnm._FilterDatabase" localSheetId="1" hidden="1">'01-1 - Stavební úpravy Kv...'!$C$106:$K$106</definedName>
    <definedName name="_xlnm._FilterDatabase" localSheetId="2" hidden="1">'01-2 - Stavební úpravy Kv...'!$C$106:$K$106</definedName>
    <definedName name="_xlnm._FilterDatabase" localSheetId="3" hidden="1">'01-3 - Vedlejší a ostatní...'!$C$86:$K$86</definedName>
    <definedName name="_xlnm.Print_Titles" localSheetId="1">'01-1 - Stavební úpravy Kv...'!$106:$106</definedName>
    <definedName name="_xlnm.Print_Titles" localSheetId="2">'01-2 - Stavební úpravy Kv...'!$106:$106</definedName>
    <definedName name="_xlnm.Print_Titles" localSheetId="3">'01-3 - Vedlejší a ostatní...'!$86:$86</definedName>
    <definedName name="_xlnm.Print_Titles" localSheetId="0">'Rekapitulace stavby'!$49:$49</definedName>
    <definedName name="_xlnm.Print_Area" localSheetId="1">'01-1 - Stavební úpravy Kv...'!$C$4:$J$38,'01-1 - Stavební úpravy Kv...'!$C$44:$J$86,'01-1 - Stavební úpravy Kv...'!$C$92:$K$1448</definedName>
    <definedName name="_xlnm.Print_Area" localSheetId="2">'01-2 - Stavební úpravy Kv...'!$C$4:$J$38,'01-2 - Stavební úpravy Kv...'!$C$44:$J$86,'01-2 - Stavební úpravy Kv...'!$C$92:$K$1448</definedName>
    <definedName name="_xlnm.Print_Area" localSheetId="3">'01-3 - Vedlejší a ostatní...'!$C$4:$J$38,'01-3 - Vedlejší a ostatní...'!$C$44:$J$66,'01-3 - Vedlejší a ostatní...'!$C$72:$K$106</definedName>
    <definedName name="_xlnm.Print_Area" localSheetId="4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stavby'!$C$39:$AQ$56</definedName>
  </definedNames>
  <calcPr calcId="152511"/>
</workbook>
</file>

<file path=xl/calcChain.xml><?xml version="1.0" encoding="utf-8"?>
<calcChain xmlns="http://schemas.openxmlformats.org/spreadsheetml/2006/main">
  <c r="AY55" i="1" l="1"/>
  <c r="AX55" i="1"/>
  <c r="BI105" i="4"/>
  <c r="BH105" i="4"/>
  <c r="BG105" i="4"/>
  <c r="BE105" i="4"/>
  <c r="T105" i="4"/>
  <c r="T104" i="4" s="1"/>
  <c r="R105" i="4"/>
  <c r="R104" i="4" s="1"/>
  <c r="P105" i="4"/>
  <c r="P104" i="4" s="1"/>
  <c r="BK105" i="4"/>
  <c r="BK104" i="4" s="1"/>
  <c r="J104" i="4" s="1"/>
  <c r="J65" i="4" s="1"/>
  <c r="J105" i="4"/>
  <c r="BF105" i="4" s="1"/>
  <c r="BI102" i="4"/>
  <c r="BH102" i="4"/>
  <c r="BG102" i="4"/>
  <c r="BE102" i="4"/>
  <c r="T102" i="4"/>
  <c r="T101" i="4" s="1"/>
  <c r="R102" i="4"/>
  <c r="R101" i="4" s="1"/>
  <c r="P102" i="4"/>
  <c r="P101" i="4" s="1"/>
  <c r="BK102" i="4"/>
  <c r="BK101" i="4" s="1"/>
  <c r="J101" i="4" s="1"/>
  <c r="J64" i="4" s="1"/>
  <c r="J102" i="4"/>
  <c r="BF102" i="4" s="1"/>
  <c r="BI99" i="4"/>
  <c r="BH99" i="4"/>
  <c r="BG99" i="4"/>
  <c r="BE99" i="4"/>
  <c r="T99" i="4"/>
  <c r="R99" i="4"/>
  <c r="P99" i="4"/>
  <c r="BK99" i="4"/>
  <c r="J99" i="4"/>
  <c r="BF99" i="4" s="1"/>
  <c r="BI97" i="4"/>
  <c r="BH97" i="4"/>
  <c r="BG97" i="4"/>
  <c r="BE97" i="4"/>
  <c r="T97" i="4"/>
  <c r="R97" i="4"/>
  <c r="P97" i="4"/>
  <c r="BK97" i="4"/>
  <c r="J97" i="4"/>
  <c r="BF97" i="4" s="1"/>
  <c r="BI95" i="4"/>
  <c r="BH95" i="4"/>
  <c r="BG95" i="4"/>
  <c r="BE95" i="4"/>
  <c r="T95" i="4"/>
  <c r="R95" i="4"/>
  <c r="P95" i="4"/>
  <c r="BK95" i="4"/>
  <c r="J95" i="4"/>
  <c r="BF95" i="4" s="1"/>
  <c r="BI93" i="4"/>
  <c r="BH93" i="4"/>
  <c r="BG93" i="4"/>
  <c r="BE93" i="4"/>
  <c r="T93" i="4"/>
  <c r="R93" i="4"/>
  <c r="P93" i="4"/>
  <c r="BK93" i="4"/>
  <c r="BK92" i="4" s="1"/>
  <c r="J92" i="4" s="1"/>
  <c r="J63" i="4" s="1"/>
  <c r="J93" i="4"/>
  <c r="BF93" i="4" s="1"/>
  <c r="BI90" i="4"/>
  <c r="BH90" i="4"/>
  <c r="BG90" i="4"/>
  <c r="F34" i="4" s="1"/>
  <c r="BB55" i="1" s="1"/>
  <c r="BE90" i="4"/>
  <c r="T90" i="4"/>
  <c r="T89" i="4" s="1"/>
  <c r="R90" i="4"/>
  <c r="R89" i="4" s="1"/>
  <c r="P90" i="4"/>
  <c r="P89" i="4" s="1"/>
  <c r="BK90" i="4"/>
  <c r="BK89" i="4" s="1"/>
  <c r="J90" i="4"/>
  <c r="BF90" i="4" s="1"/>
  <c r="J83" i="4"/>
  <c r="F83" i="4"/>
  <c r="F81" i="4"/>
  <c r="E79" i="4"/>
  <c r="F56" i="4"/>
  <c r="J55" i="4"/>
  <c r="F55" i="4"/>
  <c r="F53" i="4"/>
  <c r="E51" i="4"/>
  <c r="J20" i="4"/>
  <c r="E20" i="4"/>
  <c r="F84" i="4" s="1"/>
  <c r="J19" i="4"/>
  <c r="J14" i="4"/>
  <c r="J81" i="4" s="1"/>
  <c r="E7" i="4"/>
  <c r="J1102" i="3"/>
  <c r="J75" i="3" s="1"/>
  <c r="T1092" i="3"/>
  <c r="R924" i="3"/>
  <c r="AY54" i="1"/>
  <c r="AX54" i="1"/>
  <c r="BI1444" i="3"/>
  <c r="BH1444" i="3"/>
  <c r="BG1444" i="3"/>
  <c r="BE1444" i="3"/>
  <c r="T1444" i="3"/>
  <c r="R1444" i="3"/>
  <c r="P1444" i="3"/>
  <c r="BK1444" i="3"/>
  <c r="J1444" i="3"/>
  <c r="BF1444" i="3" s="1"/>
  <c r="BI1434" i="3"/>
  <c r="BH1434" i="3"/>
  <c r="BG1434" i="3"/>
  <c r="BE1434" i="3"/>
  <c r="T1434" i="3"/>
  <c r="R1434" i="3"/>
  <c r="P1434" i="3"/>
  <c r="BK1434" i="3"/>
  <c r="J1434" i="3"/>
  <c r="BF1434" i="3" s="1"/>
  <c r="BI1424" i="3"/>
  <c r="BH1424" i="3"/>
  <c r="BG1424" i="3"/>
  <c r="BE1424" i="3"/>
  <c r="T1424" i="3"/>
  <c r="R1424" i="3"/>
  <c r="P1424" i="3"/>
  <c r="P1423" i="3" s="1"/>
  <c r="BK1424" i="3"/>
  <c r="J1424" i="3"/>
  <c r="BF1424" i="3" s="1"/>
  <c r="BI1418" i="3"/>
  <c r="BH1418" i="3"/>
  <c r="BG1418" i="3"/>
  <c r="BE1418" i="3"/>
  <c r="T1418" i="3"/>
  <c r="R1418" i="3"/>
  <c r="P1418" i="3"/>
  <c r="BK1418" i="3"/>
  <c r="J1418" i="3"/>
  <c r="BF1418" i="3" s="1"/>
  <c r="BI1413" i="3"/>
  <c r="BH1413" i="3"/>
  <c r="BG1413" i="3"/>
  <c r="BE1413" i="3"/>
  <c r="T1413" i="3"/>
  <c r="R1413" i="3"/>
  <c r="P1413" i="3"/>
  <c r="P1412" i="3" s="1"/>
  <c r="BK1413" i="3"/>
  <c r="BK1412" i="3" s="1"/>
  <c r="J1412" i="3" s="1"/>
  <c r="J84" i="3" s="1"/>
  <c r="J1413" i="3"/>
  <c r="BF1413" i="3" s="1"/>
  <c r="BI1407" i="3"/>
  <c r="BH1407" i="3"/>
  <c r="BG1407" i="3"/>
  <c r="BE1407" i="3"/>
  <c r="T1407" i="3"/>
  <c r="T1406" i="3" s="1"/>
  <c r="R1407" i="3"/>
  <c r="R1406" i="3" s="1"/>
  <c r="P1407" i="3"/>
  <c r="P1406" i="3" s="1"/>
  <c r="BK1407" i="3"/>
  <c r="BK1406" i="3" s="1"/>
  <c r="J1406" i="3" s="1"/>
  <c r="J83" i="3" s="1"/>
  <c r="J1407" i="3"/>
  <c r="BF1407" i="3" s="1"/>
  <c r="BI1403" i="3"/>
  <c r="BH1403" i="3"/>
  <c r="BG1403" i="3"/>
  <c r="BE1403" i="3"/>
  <c r="T1403" i="3"/>
  <c r="R1403" i="3"/>
  <c r="P1403" i="3"/>
  <c r="BK1403" i="3"/>
  <c r="J1403" i="3"/>
  <c r="BF1403" i="3" s="1"/>
  <c r="BI1393" i="3"/>
  <c r="BH1393" i="3"/>
  <c r="BG1393" i="3"/>
  <c r="BE1393" i="3"/>
  <c r="T1393" i="3"/>
  <c r="R1393" i="3"/>
  <c r="P1393" i="3"/>
  <c r="BK1393" i="3"/>
  <c r="J1393" i="3"/>
  <c r="BF1393" i="3" s="1"/>
  <c r="BI1390" i="3"/>
  <c r="BH1390" i="3"/>
  <c r="BG1390" i="3"/>
  <c r="BE1390" i="3"/>
  <c r="T1390" i="3"/>
  <c r="R1390" i="3"/>
  <c r="P1390" i="3"/>
  <c r="BK1390" i="3"/>
  <c r="J1390" i="3"/>
  <c r="BF1390" i="3" s="1"/>
  <c r="BI1386" i="3"/>
  <c r="BH1386" i="3"/>
  <c r="BG1386" i="3"/>
  <c r="BE1386" i="3"/>
  <c r="T1386" i="3"/>
  <c r="R1386" i="3"/>
  <c r="P1386" i="3"/>
  <c r="BK1386" i="3"/>
  <c r="J1386" i="3"/>
  <c r="BF1386" i="3" s="1"/>
  <c r="BI1376" i="3"/>
  <c r="BH1376" i="3"/>
  <c r="BG1376" i="3"/>
  <c r="BE1376" i="3"/>
  <c r="T1376" i="3"/>
  <c r="R1376" i="3"/>
  <c r="P1376" i="3"/>
  <c r="BK1376" i="3"/>
  <c r="J1376" i="3"/>
  <c r="BF1376" i="3" s="1"/>
  <c r="BI1362" i="3"/>
  <c r="BH1362" i="3"/>
  <c r="BG1362" i="3"/>
  <c r="BE1362" i="3"/>
  <c r="T1362" i="3"/>
  <c r="R1362" i="3"/>
  <c r="P1362" i="3"/>
  <c r="BK1362" i="3"/>
  <c r="J1362" i="3"/>
  <c r="BF1362" i="3" s="1"/>
  <c r="BI1358" i="3"/>
  <c r="BH1358" i="3"/>
  <c r="BG1358" i="3"/>
  <c r="BE1358" i="3"/>
  <c r="T1358" i="3"/>
  <c r="R1358" i="3"/>
  <c r="P1358" i="3"/>
  <c r="BK1358" i="3"/>
  <c r="J1358" i="3"/>
  <c r="BF1358" i="3" s="1"/>
  <c r="BI1352" i="3"/>
  <c r="BH1352" i="3"/>
  <c r="BG1352" i="3"/>
  <c r="BE1352" i="3"/>
  <c r="T1352" i="3"/>
  <c r="R1352" i="3"/>
  <c r="P1352" i="3"/>
  <c r="BK1352" i="3"/>
  <c r="J1352" i="3"/>
  <c r="BF1352" i="3" s="1"/>
  <c r="BI1349" i="3"/>
  <c r="BH1349" i="3"/>
  <c r="BG1349" i="3"/>
  <c r="BE1349" i="3"/>
  <c r="T1349" i="3"/>
  <c r="R1349" i="3"/>
  <c r="P1349" i="3"/>
  <c r="BK1349" i="3"/>
  <c r="J1349" i="3"/>
  <c r="BF1349" i="3" s="1"/>
  <c r="BI1338" i="3"/>
  <c r="BH1338" i="3"/>
  <c r="BG1338" i="3"/>
  <c r="BE1338" i="3"/>
  <c r="T1338" i="3"/>
  <c r="R1338" i="3"/>
  <c r="P1338" i="3"/>
  <c r="BK1338" i="3"/>
  <c r="J1338" i="3"/>
  <c r="BF1338" i="3" s="1"/>
  <c r="BI1334" i="3"/>
  <c r="BH1334" i="3"/>
  <c r="BG1334" i="3"/>
  <c r="BE1334" i="3"/>
  <c r="T1334" i="3"/>
  <c r="R1334" i="3"/>
  <c r="P1334" i="3"/>
  <c r="BK1334" i="3"/>
  <c r="J1334" i="3"/>
  <c r="BF1334" i="3" s="1"/>
  <c r="BI1324" i="3"/>
  <c r="BH1324" i="3"/>
  <c r="BG1324" i="3"/>
  <c r="BE1324" i="3"/>
  <c r="T1324" i="3"/>
  <c r="R1324" i="3"/>
  <c r="P1324" i="3"/>
  <c r="BK1324" i="3"/>
  <c r="J1324" i="3"/>
  <c r="BF1324" i="3" s="1"/>
  <c r="BI1321" i="3"/>
  <c r="BH1321" i="3"/>
  <c r="BG1321" i="3"/>
  <c r="BE1321" i="3"/>
  <c r="T1321" i="3"/>
  <c r="R1321" i="3"/>
  <c r="P1321" i="3"/>
  <c r="BK1321" i="3"/>
  <c r="J1321" i="3"/>
  <c r="BF1321" i="3" s="1"/>
  <c r="BI1308" i="3"/>
  <c r="BH1308" i="3"/>
  <c r="BG1308" i="3"/>
  <c r="BE1308" i="3"/>
  <c r="T1308" i="3"/>
  <c r="R1308" i="3"/>
  <c r="P1308" i="3"/>
  <c r="BK1308" i="3"/>
  <c r="J1308" i="3"/>
  <c r="BF1308" i="3" s="1"/>
  <c r="BI1296" i="3"/>
  <c r="BH1296" i="3"/>
  <c r="BG1296" i="3"/>
  <c r="BE1296" i="3"/>
  <c r="T1296" i="3"/>
  <c r="R1296" i="3"/>
  <c r="P1296" i="3"/>
  <c r="BK1296" i="3"/>
  <c r="J1296" i="3"/>
  <c r="BF1296" i="3" s="1"/>
  <c r="BI1291" i="3"/>
  <c r="BH1291" i="3"/>
  <c r="BG1291" i="3"/>
  <c r="BE1291" i="3"/>
  <c r="T1291" i="3"/>
  <c r="R1291" i="3"/>
  <c r="P1291" i="3"/>
  <c r="BK1291" i="3"/>
  <c r="J1291" i="3"/>
  <c r="BF1291" i="3" s="1"/>
  <c r="BI1289" i="3"/>
  <c r="BH1289" i="3"/>
  <c r="BG1289" i="3"/>
  <c r="BE1289" i="3"/>
  <c r="T1289" i="3"/>
  <c r="R1289" i="3"/>
  <c r="P1289" i="3"/>
  <c r="BK1289" i="3"/>
  <c r="J1289" i="3"/>
  <c r="BF1289" i="3" s="1"/>
  <c r="BI1287" i="3"/>
  <c r="BH1287" i="3"/>
  <c r="BG1287" i="3"/>
  <c r="BE1287" i="3"/>
  <c r="T1287" i="3"/>
  <c r="R1287" i="3"/>
  <c r="P1287" i="3"/>
  <c r="BK1287" i="3"/>
  <c r="J1287" i="3"/>
  <c r="BF1287" i="3" s="1"/>
  <c r="BI1283" i="3"/>
  <c r="BH1283" i="3"/>
  <c r="BG1283" i="3"/>
  <c r="BE1283" i="3"/>
  <c r="T1283" i="3"/>
  <c r="R1283" i="3"/>
  <c r="P1283" i="3"/>
  <c r="BK1283" i="3"/>
  <c r="J1283" i="3"/>
  <c r="BF1283" i="3" s="1"/>
  <c r="BI1281" i="3"/>
  <c r="BH1281" i="3"/>
  <c r="BG1281" i="3"/>
  <c r="BE1281" i="3"/>
  <c r="T1281" i="3"/>
  <c r="R1281" i="3"/>
  <c r="P1281" i="3"/>
  <c r="BK1281" i="3"/>
  <c r="J1281" i="3"/>
  <c r="BF1281" i="3" s="1"/>
  <c r="BI1276" i="3"/>
  <c r="BH1276" i="3"/>
  <c r="BG1276" i="3"/>
  <c r="BE1276" i="3"/>
  <c r="T1276" i="3"/>
  <c r="R1276" i="3"/>
  <c r="P1276" i="3"/>
  <c r="BK1276" i="3"/>
  <c r="J1276" i="3"/>
  <c r="BF1276" i="3" s="1"/>
  <c r="BI1274" i="3"/>
  <c r="BH1274" i="3"/>
  <c r="BG1274" i="3"/>
  <c r="BE1274" i="3"/>
  <c r="T1274" i="3"/>
  <c r="R1274" i="3"/>
  <c r="P1274" i="3"/>
  <c r="BK1274" i="3"/>
  <c r="J1274" i="3"/>
  <c r="BF1274" i="3" s="1"/>
  <c r="BI1269" i="3"/>
  <c r="BH1269" i="3"/>
  <c r="BG1269" i="3"/>
  <c r="BE1269" i="3"/>
  <c r="T1269" i="3"/>
  <c r="R1269" i="3"/>
  <c r="P1269" i="3"/>
  <c r="BK1269" i="3"/>
  <c r="J1269" i="3"/>
  <c r="BF1269" i="3" s="1"/>
  <c r="BI1267" i="3"/>
  <c r="BH1267" i="3"/>
  <c r="BG1267" i="3"/>
  <c r="BE1267" i="3"/>
  <c r="T1267" i="3"/>
  <c r="R1267" i="3"/>
  <c r="P1267" i="3"/>
  <c r="BK1267" i="3"/>
  <c r="J1267" i="3"/>
  <c r="BF1267" i="3" s="1"/>
  <c r="BI1263" i="3"/>
  <c r="BH1263" i="3"/>
  <c r="BG1263" i="3"/>
  <c r="BE1263" i="3"/>
  <c r="T1263" i="3"/>
  <c r="R1263" i="3"/>
  <c r="P1263" i="3"/>
  <c r="BK1263" i="3"/>
  <c r="J1263" i="3"/>
  <c r="BF1263" i="3" s="1"/>
  <c r="BI1261" i="3"/>
  <c r="BH1261" i="3"/>
  <c r="BG1261" i="3"/>
  <c r="BE1261" i="3"/>
  <c r="T1261" i="3"/>
  <c r="R1261" i="3"/>
  <c r="P1261" i="3"/>
  <c r="BK1261" i="3"/>
  <c r="J1261" i="3"/>
  <c r="BF1261" i="3" s="1"/>
  <c r="BI1257" i="3"/>
  <c r="BH1257" i="3"/>
  <c r="BG1257" i="3"/>
  <c r="BE1257" i="3"/>
  <c r="T1257" i="3"/>
  <c r="R1257" i="3"/>
  <c r="P1257" i="3"/>
  <c r="BK1257" i="3"/>
  <c r="J1257" i="3"/>
  <c r="BF1257" i="3" s="1"/>
  <c r="BI1249" i="3"/>
  <c r="BH1249" i="3"/>
  <c r="BG1249" i="3"/>
  <c r="BE1249" i="3"/>
  <c r="T1249" i="3"/>
  <c r="R1249" i="3"/>
  <c r="P1249" i="3"/>
  <c r="BK1249" i="3"/>
  <c r="J1249" i="3"/>
  <c r="BF1249" i="3" s="1"/>
  <c r="BI1244" i="3"/>
  <c r="BH1244" i="3"/>
  <c r="BG1244" i="3"/>
  <c r="BE1244" i="3"/>
  <c r="T1244" i="3"/>
  <c r="R1244" i="3"/>
  <c r="P1244" i="3"/>
  <c r="BK1244" i="3"/>
  <c r="J1244" i="3"/>
  <c r="BF1244" i="3" s="1"/>
  <c r="BI1237" i="3"/>
  <c r="BH1237" i="3"/>
  <c r="BG1237" i="3"/>
  <c r="BE1237" i="3"/>
  <c r="T1237" i="3"/>
  <c r="R1237" i="3"/>
  <c r="P1237" i="3"/>
  <c r="BK1237" i="3"/>
  <c r="J1237" i="3"/>
  <c r="BF1237" i="3" s="1"/>
  <c r="BI1234" i="3"/>
  <c r="BH1234" i="3"/>
  <c r="BG1234" i="3"/>
  <c r="BE1234" i="3"/>
  <c r="T1234" i="3"/>
  <c r="R1234" i="3"/>
  <c r="P1234" i="3"/>
  <c r="BK1234" i="3"/>
  <c r="J1234" i="3"/>
  <c r="BF1234" i="3" s="1"/>
  <c r="BI1232" i="3"/>
  <c r="BH1232" i="3"/>
  <c r="BG1232" i="3"/>
  <c r="BE1232" i="3"/>
  <c r="T1232" i="3"/>
  <c r="R1232" i="3"/>
  <c r="P1232" i="3"/>
  <c r="BK1232" i="3"/>
  <c r="J1232" i="3"/>
  <c r="BF1232" i="3" s="1"/>
  <c r="BI1230" i="3"/>
  <c r="BH1230" i="3"/>
  <c r="BG1230" i="3"/>
  <c r="BE1230" i="3"/>
  <c r="T1230" i="3"/>
  <c r="R1230" i="3"/>
  <c r="P1230" i="3"/>
  <c r="P1225" i="3" s="1"/>
  <c r="BK1230" i="3"/>
  <c r="J1230" i="3"/>
  <c r="BF1230" i="3" s="1"/>
  <c r="BI1226" i="3"/>
  <c r="BH1226" i="3"/>
  <c r="BG1226" i="3"/>
  <c r="BE1226" i="3"/>
  <c r="T1226" i="3"/>
  <c r="R1226" i="3"/>
  <c r="R1225" i="3" s="1"/>
  <c r="P1226" i="3"/>
  <c r="BK1226" i="3"/>
  <c r="J1226" i="3"/>
  <c r="BF1226" i="3" s="1"/>
  <c r="BI1223" i="3"/>
  <c r="BH1223" i="3"/>
  <c r="BG1223" i="3"/>
  <c r="BE1223" i="3"/>
  <c r="T1223" i="3"/>
  <c r="R1223" i="3"/>
  <c r="P1223" i="3"/>
  <c r="BK1223" i="3"/>
  <c r="J1223" i="3"/>
  <c r="BF1223" i="3" s="1"/>
  <c r="BI1206" i="3"/>
  <c r="BH1206" i="3"/>
  <c r="BG1206" i="3"/>
  <c r="BE1206" i="3"/>
  <c r="T1206" i="3"/>
  <c r="R1206" i="3"/>
  <c r="P1206" i="3"/>
  <c r="BK1206" i="3"/>
  <c r="J1206" i="3"/>
  <c r="BF1206" i="3" s="1"/>
  <c r="BI1196" i="3"/>
  <c r="BH1196" i="3"/>
  <c r="BG1196" i="3"/>
  <c r="BE1196" i="3"/>
  <c r="T1196" i="3"/>
  <c r="R1196" i="3"/>
  <c r="P1196" i="3"/>
  <c r="BK1196" i="3"/>
  <c r="J1196" i="3"/>
  <c r="BF1196" i="3" s="1"/>
  <c r="BI1188" i="3"/>
  <c r="BH1188" i="3"/>
  <c r="BG1188" i="3"/>
  <c r="BE1188" i="3"/>
  <c r="T1188" i="3"/>
  <c r="R1188" i="3"/>
  <c r="P1188" i="3"/>
  <c r="BK1188" i="3"/>
  <c r="J1188" i="3"/>
  <c r="BF1188" i="3" s="1"/>
  <c r="BI1173" i="3"/>
  <c r="BH1173" i="3"/>
  <c r="BG1173" i="3"/>
  <c r="BE1173" i="3"/>
  <c r="T1173" i="3"/>
  <c r="R1173" i="3"/>
  <c r="P1173" i="3"/>
  <c r="BK1173" i="3"/>
  <c r="J1173" i="3"/>
  <c r="BF1173" i="3" s="1"/>
  <c r="BI1169" i="3"/>
  <c r="BH1169" i="3"/>
  <c r="BG1169" i="3"/>
  <c r="BE1169" i="3"/>
  <c r="T1169" i="3"/>
  <c r="R1169" i="3"/>
  <c r="P1169" i="3"/>
  <c r="BK1169" i="3"/>
  <c r="J1169" i="3"/>
  <c r="BF1169" i="3" s="1"/>
  <c r="BI1164" i="3"/>
  <c r="BH1164" i="3"/>
  <c r="BG1164" i="3"/>
  <c r="BF1164" i="3"/>
  <c r="BE1164" i="3"/>
  <c r="T1164" i="3"/>
  <c r="R1164" i="3"/>
  <c r="P1164" i="3"/>
  <c r="BK1164" i="3"/>
  <c r="J1164" i="3"/>
  <c r="BI1156" i="3"/>
  <c r="BH1156" i="3"/>
  <c r="BG1156" i="3"/>
  <c r="BE1156" i="3"/>
  <c r="T1156" i="3"/>
  <c r="R1156" i="3"/>
  <c r="P1156" i="3"/>
  <c r="BK1156" i="3"/>
  <c r="BK1155" i="3" s="1"/>
  <c r="J1155" i="3" s="1"/>
  <c r="J79" i="3" s="1"/>
  <c r="J1156" i="3"/>
  <c r="BF1156" i="3" s="1"/>
  <c r="BI1153" i="3"/>
  <c r="BH1153" i="3"/>
  <c r="BG1153" i="3"/>
  <c r="BE1153" i="3"/>
  <c r="T1153" i="3"/>
  <c r="R1153" i="3"/>
  <c r="P1153" i="3"/>
  <c r="BK1153" i="3"/>
  <c r="J1153" i="3"/>
  <c r="BF1153" i="3" s="1"/>
  <c r="BI1150" i="3"/>
  <c r="BH1150" i="3"/>
  <c r="BG1150" i="3"/>
  <c r="BE1150" i="3"/>
  <c r="T1150" i="3"/>
  <c r="R1150" i="3"/>
  <c r="P1150" i="3"/>
  <c r="BK1150" i="3"/>
  <c r="J1150" i="3"/>
  <c r="BF1150" i="3" s="1"/>
  <c r="BI1145" i="3"/>
  <c r="BH1145" i="3"/>
  <c r="BG1145" i="3"/>
  <c r="BE1145" i="3"/>
  <c r="T1145" i="3"/>
  <c r="R1145" i="3"/>
  <c r="P1145" i="3"/>
  <c r="BK1145" i="3"/>
  <c r="J1145" i="3"/>
  <c r="BF1145" i="3" s="1"/>
  <c r="BI1138" i="3"/>
  <c r="BH1138" i="3"/>
  <c r="BG1138" i="3"/>
  <c r="BE1138" i="3"/>
  <c r="T1138" i="3"/>
  <c r="R1138" i="3"/>
  <c r="P1138" i="3"/>
  <c r="BK1138" i="3"/>
  <c r="J1138" i="3"/>
  <c r="BF1138" i="3" s="1"/>
  <c r="BI1133" i="3"/>
  <c r="BH1133" i="3"/>
  <c r="BG1133" i="3"/>
  <c r="BE1133" i="3"/>
  <c r="T1133" i="3"/>
  <c r="R1133" i="3"/>
  <c r="P1133" i="3"/>
  <c r="BK1133" i="3"/>
  <c r="J1133" i="3"/>
  <c r="BF1133" i="3" s="1"/>
  <c r="BI1130" i="3"/>
  <c r="BH1130" i="3"/>
  <c r="BG1130" i="3"/>
  <c r="BE1130" i="3"/>
  <c r="T1130" i="3"/>
  <c r="R1130" i="3"/>
  <c r="P1130" i="3"/>
  <c r="BK1130" i="3"/>
  <c r="J1130" i="3"/>
  <c r="BF1130" i="3" s="1"/>
  <c r="BI1126" i="3"/>
  <c r="BH1126" i="3"/>
  <c r="BG1126" i="3"/>
  <c r="BE1126" i="3"/>
  <c r="T1126" i="3"/>
  <c r="R1126" i="3"/>
  <c r="P1126" i="3"/>
  <c r="BK1126" i="3"/>
  <c r="J1126" i="3"/>
  <c r="BF1126" i="3" s="1"/>
  <c r="BI1121" i="3"/>
  <c r="BH1121" i="3"/>
  <c r="BG1121" i="3"/>
  <c r="BE1121" i="3"/>
  <c r="T1121" i="3"/>
  <c r="R1121" i="3"/>
  <c r="R1115" i="3" s="1"/>
  <c r="P1121" i="3"/>
  <c r="BK1121" i="3"/>
  <c r="J1121" i="3"/>
  <c r="BF1121" i="3" s="1"/>
  <c r="BI1116" i="3"/>
  <c r="BH1116" i="3"/>
  <c r="BG1116" i="3"/>
  <c r="BE1116" i="3"/>
  <c r="T1116" i="3"/>
  <c r="T1115" i="3" s="1"/>
  <c r="R1116" i="3"/>
  <c r="P1116" i="3"/>
  <c r="BK1116" i="3"/>
  <c r="J1116" i="3"/>
  <c r="BF1116" i="3" s="1"/>
  <c r="BI1109" i="3"/>
  <c r="BH1109" i="3"/>
  <c r="BG1109" i="3"/>
  <c r="BE1109" i="3"/>
  <c r="T1109" i="3"/>
  <c r="T1108" i="3" s="1"/>
  <c r="R1109" i="3"/>
  <c r="R1108" i="3" s="1"/>
  <c r="P1109" i="3"/>
  <c r="P1108" i="3" s="1"/>
  <c r="BK1109" i="3"/>
  <c r="BK1108" i="3" s="1"/>
  <c r="J1108" i="3" s="1"/>
  <c r="J76" i="3" s="1"/>
  <c r="J1109" i="3"/>
  <c r="BF1109" i="3" s="1"/>
  <c r="BI1103" i="3"/>
  <c r="BH1103" i="3"/>
  <c r="BG1103" i="3"/>
  <c r="BE1103" i="3"/>
  <c r="T1103" i="3"/>
  <c r="T1102" i="3" s="1"/>
  <c r="R1103" i="3"/>
  <c r="R1102" i="3" s="1"/>
  <c r="P1103" i="3"/>
  <c r="P1102" i="3" s="1"/>
  <c r="BK1103" i="3"/>
  <c r="BK1102" i="3" s="1"/>
  <c r="J1103" i="3"/>
  <c r="BF1103" i="3" s="1"/>
  <c r="BI1093" i="3"/>
  <c r="BH1093" i="3"/>
  <c r="BG1093" i="3"/>
  <c r="BE1093" i="3"/>
  <c r="T1093" i="3"/>
  <c r="R1093" i="3"/>
  <c r="R1092" i="3" s="1"/>
  <c r="P1093" i="3"/>
  <c r="P1092" i="3" s="1"/>
  <c r="BK1093" i="3"/>
  <c r="BK1092" i="3" s="1"/>
  <c r="J1092" i="3" s="1"/>
  <c r="J74" i="3" s="1"/>
  <c r="J1093" i="3"/>
  <c r="BF1093" i="3" s="1"/>
  <c r="BI1090" i="3"/>
  <c r="BH1090" i="3"/>
  <c r="BG1090" i="3"/>
  <c r="BE1090" i="3"/>
  <c r="T1090" i="3"/>
  <c r="T1089" i="3" s="1"/>
  <c r="R1090" i="3"/>
  <c r="R1089" i="3" s="1"/>
  <c r="P1090" i="3"/>
  <c r="P1089" i="3" s="1"/>
  <c r="BK1090" i="3"/>
  <c r="BK1089" i="3" s="1"/>
  <c r="J1089" i="3" s="1"/>
  <c r="J73" i="3" s="1"/>
  <c r="J1090" i="3"/>
  <c r="BF1090" i="3" s="1"/>
  <c r="BI1087" i="3"/>
  <c r="BH1087" i="3"/>
  <c r="BG1087" i="3"/>
  <c r="BE1087" i="3"/>
  <c r="T1087" i="3"/>
  <c r="R1087" i="3"/>
  <c r="P1087" i="3"/>
  <c r="BK1087" i="3"/>
  <c r="J1087" i="3"/>
  <c r="BF1087" i="3" s="1"/>
  <c r="BI1078" i="3"/>
  <c r="BH1078" i="3"/>
  <c r="BG1078" i="3"/>
  <c r="BE1078" i="3"/>
  <c r="T1078" i="3"/>
  <c r="R1078" i="3"/>
  <c r="P1078" i="3"/>
  <c r="BK1078" i="3"/>
  <c r="J1078" i="3"/>
  <c r="BF1078" i="3" s="1"/>
  <c r="BI1074" i="3"/>
  <c r="BH1074" i="3"/>
  <c r="BG1074" i="3"/>
  <c r="BE1074" i="3"/>
  <c r="T1074" i="3"/>
  <c r="R1074" i="3"/>
  <c r="P1074" i="3"/>
  <c r="BK1074" i="3"/>
  <c r="J1074" i="3"/>
  <c r="BF1074" i="3" s="1"/>
  <c r="BI1069" i="3"/>
  <c r="BH1069" i="3"/>
  <c r="BG1069" i="3"/>
  <c r="BE1069" i="3"/>
  <c r="T1069" i="3"/>
  <c r="R1069" i="3"/>
  <c r="P1069" i="3"/>
  <c r="BK1069" i="3"/>
  <c r="J1069" i="3"/>
  <c r="BF1069" i="3" s="1"/>
  <c r="BI1066" i="3"/>
  <c r="BH1066" i="3"/>
  <c r="BG1066" i="3"/>
  <c r="BE1066" i="3"/>
  <c r="T1066" i="3"/>
  <c r="R1066" i="3"/>
  <c r="P1066" i="3"/>
  <c r="BK1066" i="3"/>
  <c r="J1066" i="3"/>
  <c r="BF1066" i="3" s="1"/>
  <c r="BI1059" i="3"/>
  <c r="BH1059" i="3"/>
  <c r="BG1059" i="3"/>
  <c r="BE1059" i="3"/>
  <c r="T1059" i="3"/>
  <c r="R1059" i="3"/>
  <c r="P1059" i="3"/>
  <c r="BK1059" i="3"/>
  <c r="J1059" i="3"/>
  <c r="BF1059" i="3" s="1"/>
  <c r="BI1052" i="3"/>
  <c r="BH1052" i="3"/>
  <c r="BG1052" i="3"/>
  <c r="BE1052" i="3"/>
  <c r="T1052" i="3"/>
  <c r="R1052" i="3"/>
  <c r="P1052" i="3"/>
  <c r="BK1052" i="3"/>
  <c r="J1052" i="3"/>
  <c r="BF1052" i="3" s="1"/>
  <c r="BI1047" i="3"/>
  <c r="BH1047" i="3"/>
  <c r="BG1047" i="3"/>
  <c r="BE1047" i="3"/>
  <c r="T1047" i="3"/>
  <c r="R1047" i="3"/>
  <c r="P1047" i="3"/>
  <c r="BK1047" i="3"/>
  <c r="J1047" i="3"/>
  <c r="BF1047" i="3" s="1"/>
  <c r="BI1042" i="3"/>
  <c r="BH1042" i="3"/>
  <c r="BG1042" i="3"/>
  <c r="BE1042" i="3"/>
  <c r="T1042" i="3"/>
  <c r="R1042" i="3"/>
  <c r="P1042" i="3"/>
  <c r="BK1042" i="3"/>
  <c r="J1042" i="3"/>
  <c r="BF1042" i="3" s="1"/>
  <c r="BI1009" i="3"/>
  <c r="BH1009" i="3"/>
  <c r="BG1009" i="3"/>
  <c r="BE1009" i="3"/>
  <c r="T1009" i="3"/>
  <c r="R1009" i="3"/>
  <c r="P1009" i="3"/>
  <c r="BK1009" i="3"/>
  <c r="J1009" i="3"/>
  <c r="BF1009" i="3" s="1"/>
  <c r="BI1006" i="3"/>
  <c r="BH1006" i="3"/>
  <c r="BG1006" i="3"/>
  <c r="BE1006" i="3"/>
  <c r="T1006" i="3"/>
  <c r="R1006" i="3"/>
  <c r="P1006" i="3"/>
  <c r="BK1006" i="3"/>
  <c r="J1006" i="3"/>
  <c r="BF1006" i="3" s="1"/>
  <c r="BI1003" i="3"/>
  <c r="BH1003" i="3"/>
  <c r="BG1003" i="3"/>
  <c r="BE1003" i="3"/>
  <c r="T1003" i="3"/>
  <c r="R1003" i="3"/>
  <c r="P1003" i="3"/>
  <c r="BK1003" i="3"/>
  <c r="J1003" i="3"/>
  <c r="BF1003" i="3" s="1"/>
  <c r="BI998" i="3"/>
  <c r="BH998" i="3"/>
  <c r="BG998" i="3"/>
  <c r="BE998" i="3"/>
  <c r="T998" i="3"/>
  <c r="R998" i="3"/>
  <c r="P998" i="3"/>
  <c r="BK998" i="3"/>
  <c r="J998" i="3"/>
  <c r="BF998" i="3" s="1"/>
  <c r="BI993" i="3"/>
  <c r="BH993" i="3"/>
  <c r="BG993" i="3"/>
  <c r="BE993" i="3"/>
  <c r="T993" i="3"/>
  <c r="R993" i="3"/>
  <c r="P993" i="3"/>
  <c r="BK993" i="3"/>
  <c r="J993" i="3"/>
  <c r="BF993" i="3" s="1"/>
  <c r="BI989" i="3"/>
  <c r="BH989" i="3"/>
  <c r="BG989" i="3"/>
  <c r="BE989" i="3"/>
  <c r="T989" i="3"/>
  <c r="R989" i="3"/>
  <c r="P989" i="3"/>
  <c r="BK989" i="3"/>
  <c r="J989" i="3"/>
  <c r="BF989" i="3" s="1"/>
  <c r="BI983" i="3"/>
  <c r="BH983" i="3"/>
  <c r="BG983" i="3"/>
  <c r="BE983" i="3"/>
  <c r="T983" i="3"/>
  <c r="R983" i="3"/>
  <c r="P983" i="3"/>
  <c r="BK983" i="3"/>
  <c r="J983" i="3"/>
  <c r="BF983" i="3" s="1"/>
  <c r="BI975" i="3"/>
  <c r="BH975" i="3"/>
  <c r="BG975" i="3"/>
  <c r="BE975" i="3"/>
  <c r="T975" i="3"/>
  <c r="R975" i="3"/>
  <c r="P975" i="3"/>
  <c r="BK975" i="3"/>
  <c r="J975" i="3"/>
  <c r="BF975" i="3" s="1"/>
  <c r="BI968" i="3"/>
  <c r="BH968" i="3"/>
  <c r="BG968" i="3"/>
  <c r="BE968" i="3"/>
  <c r="T968" i="3"/>
  <c r="R968" i="3"/>
  <c r="P968" i="3"/>
  <c r="BK968" i="3"/>
  <c r="J968" i="3"/>
  <c r="BF968" i="3" s="1"/>
  <c r="BI963" i="3"/>
  <c r="BH963" i="3"/>
  <c r="BG963" i="3"/>
  <c r="BE963" i="3"/>
  <c r="T963" i="3"/>
  <c r="R963" i="3"/>
  <c r="P963" i="3"/>
  <c r="BK963" i="3"/>
  <c r="J963" i="3"/>
  <c r="BF963" i="3" s="1"/>
  <c r="BI957" i="3"/>
  <c r="BH957" i="3"/>
  <c r="BG957" i="3"/>
  <c r="BE957" i="3"/>
  <c r="T957" i="3"/>
  <c r="R957" i="3"/>
  <c r="R948" i="3" s="1"/>
  <c r="P957" i="3"/>
  <c r="BK957" i="3"/>
  <c r="J957" i="3"/>
  <c r="BF957" i="3" s="1"/>
  <c r="BI949" i="3"/>
  <c r="BH949" i="3"/>
  <c r="BG949" i="3"/>
  <c r="BE949" i="3"/>
  <c r="T949" i="3"/>
  <c r="T948" i="3" s="1"/>
  <c r="R949" i="3"/>
  <c r="P949" i="3"/>
  <c r="BK949" i="3"/>
  <c r="J949" i="3"/>
  <c r="BF949" i="3" s="1"/>
  <c r="BI946" i="3"/>
  <c r="BH946" i="3"/>
  <c r="BG946" i="3"/>
  <c r="BE946" i="3"/>
  <c r="T946" i="3"/>
  <c r="R946" i="3"/>
  <c r="P946" i="3"/>
  <c r="BK946" i="3"/>
  <c r="J946" i="3"/>
  <c r="BF946" i="3" s="1"/>
  <c r="BI936" i="3"/>
  <c r="BH936" i="3"/>
  <c r="BG936" i="3"/>
  <c r="BE936" i="3"/>
  <c r="T936" i="3"/>
  <c r="R936" i="3"/>
  <c r="P936" i="3"/>
  <c r="BK936" i="3"/>
  <c r="J936" i="3"/>
  <c r="BF936" i="3" s="1"/>
  <c r="BI929" i="3"/>
  <c r="BH929" i="3"/>
  <c r="BG929" i="3"/>
  <c r="BE929" i="3"/>
  <c r="T929" i="3"/>
  <c r="T928" i="3" s="1"/>
  <c r="R929" i="3"/>
  <c r="P929" i="3"/>
  <c r="BK929" i="3"/>
  <c r="J929" i="3"/>
  <c r="BF929" i="3" s="1"/>
  <c r="BI925" i="3"/>
  <c r="BH925" i="3"/>
  <c r="BG925" i="3"/>
  <c r="BE925" i="3"/>
  <c r="T925" i="3"/>
  <c r="T924" i="3" s="1"/>
  <c r="R925" i="3"/>
  <c r="P925" i="3"/>
  <c r="P924" i="3" s="1"/>
  <c r="BK925" i="3"/>
  <c r="BK924" i="3" s="1"/>
  <c r="J924" i="3" s="1"/>
  <c r="J68" i="3" s="1"/>
  <c r="J925" i="3"/>
  <c r="BF925" i="3" s="1"/>
  <c r="BI922" i="3"/>
  <c r="BH922" i="3"/>
  <c r="BG922" i="3"/>
  <c r="BE922" i="3"/>
  <c r="T922" i="3"/>
  <c r="R922" i="3"/>
  <c r="P922" i="3"/>
  <c r="BK922" i="3"/>
  <c r="J922" i="3"/>
  <c r="BF922" i="3" s="1"/>
  <c r="BI919" i="3"/>
  <c r="BH919" i="3"/>
  <c r="BG919" i="3"/>
  <c r="BE919" i="3"/>
  <c r="T919" i="3"/>
  <c r="R919" i="3"/>
  <c r="P919" i="3"/>
  <c r="BK919" i="3"/>
  <c r="J919" i="3"/>
  <c r="BF919" i="3" s="1"/>
  <c r="BI917" i="3"/>
  <c r="BH917" i="3"/>
  <c r="BG917" i="3"/>
  <c r="BE917" i="3"/>
  <c r="T917" i="3"/>
  <c r="R917" i="3"/>
  <c r="P917" i="3"/>
  <c r="BK917" i="3"/>
  <c r="J917" i="3"/>
  <c r="BF917" i="3" s="1"/>
  <c r="BI915" i="3"/>
  <c r="BH915" i="3"/>
  <c r="BG915" i="3"/>
  <c r="BE915" i="3"/>
  <c r="T915" i="3"/>
  <c r="R915" i="3"/>
  <c r="P915" i="3"/>
  <c r="BK915" i="3"/>
  <c r="BK914" i="3" s="1"/>
  <c r="J914" i="3" s="1"/>
  <c r="J67" i="3" s="1"/>
  <c r="J915" i="3"/>
  <c r="BF915" i="3" s="1"/>
  <c r="BI907" i="3"/>
  <c r="BH907" i="3"/>
  <c r="BG907" i="3"/>
  <c r="BE907" i="3"/>
  <c r="T907" i="3"/>
  <c r="R907" i="3"/>
  <c r="P907" i="3"/>
  <c r="BK907" i="3"/>
  <c r="J907" i="3"/>
  <c r="BF907" i="3" s="1"/>
  <c r="BI902" i="3"/>
  <c r="BH902" i="3"/>
  <c r="BG902" i="3"/>
  <c r="BE902" i="3"/>
  <c r="T902" i="3"/>
  <c r="R902" i="3"/>
  <c r="P902" i="3"/>
  <c r="BK902" i="3"/>
  <c r="J902" i="3"/>
  <c r="BF902" i="3" s="1"/>
  <c r="BI897" i="3"/>
  <c r="BH897" i="3"/>
  <c r="BG897" i="3"/>
  <c r="BE897" i="3"/>
  <c r="T897" i="3"/>
  <c r="R897" i="3"/>
  <c r="P897" i="3"/>
  <c r="BK897" i="3"/>
  <c r="J897" i="3"/>
  <c r="BF897" i="3" s="1"/>
  <c r="BI890" i="3"/>
  <c r="BH890" i="3"/>
  <c r="BG890" i="3"/>
  <c r="BE890" i="3"/>
  <c r="T890" i="3"/>
  <c r="R890" i="3"/>
  <c r="P890" i="3"/>
  <c r="BK890" i="3"/>
  <c r="J890" i="3"/>
  <c r="BF890" i="3" s="1"/>
  <c r="BI883" i="3"/>
  <c r="BH883" i="3"/>
  <c r="BG883" i="3"/>
  <c r="BE883" i="3"/>
  <c r="T883" i="3"/>
  <c r="R883" i="3"/>
  <c r="P883" i="3"/>
  <c r="BK883" i="3"/>
  <c r="J883" i="3"/>
  <c r="BF883" i="3" s="1"/>
  <c r="BI878" i="3"/>
  <c r="BH878" i="3"/>
  <c r="BG878" i="3"/>
  <c r="BE878" i="3"/>
  <c r="T878" i="3"/>
  <c r="R878" i="3"/>
  <c r="P878" i="3"/>
  <c r="BK878" i="3"/>
  <c r="J878" i="3"/>
  <c r="BF878" i="3" s="1"/>
  <c r="BI876" i="3"/>
  <c r="BH876" i="3"/>
  <c r="BG876" i="3"/>
  <c r="BE876" i="3"/>
  <c r="T876" i="3"/>
  <c r="R876" i="3"/>
  <c r="P876" i="3"/>
  <c r="BK876" i="3"/>
  <c r="J876" i="3"/>
  <c r="BF876" i="3" s="1"/>
  <c r="BI874" i="3"/>
  <c r="BH874" i="3"/>
  <c r="BG874" i="3"/>
  <c r="BE874" i="3"/>
  <c r="T874" i="3"/>
  <c r="R874" i="3"/>
  <c r="P874" i="3"/>
  <c r="BK874" i="3"/>
  <c r="J874" i="3"/>
  <c r="BF874" i="3" s="1"/>
  <c r="BI871" i="3"/>
  <c r="BH871" i="3"/>
  <c r="BG871" i="3"/>
  <c r="BE871" i="3"/>
  <c r="T871" i="3"/>
  <c r="R871" i="3"/>
  <c r="P871" i="3"/>
  <c r="BK871" i="3"/>
  <c r="J871" i="3"/>
  <c r="BF871" i="3" s="1"/>
  <c r="BI868" i="3"/>
  <c r="BH868" i="3"/>
  <c r="BG868" i="3"/>
  <c r="BE868" i="3"/>
  <c r="T868" i="3"/>
  <c r="R868" i="3"/>
  <c r="P868" i="3"/>
  <c r="BK868" i="3"/>
  <c r="J868" i="3"/>
  <c r="BF868" i="3" s="1"/>
  <c r="BI865" i="3"/>
  <c r="BH865" i="3"/>
  <c r="BG865" i="3"/>
  <c r="BE865" i="3"/>
  <c r="T865" i="3"/>
  <c r="R865" i="3"/>
  <c r="P865" i="3"/>
  <c r="BK865" i="3"/>
  <c r="J865" i="3"/>
  <c r="BF865" i="3" s="1"/>
  <c r="BI862" i="3"/>
  <c r="BH862" i="3"/>
  <c r="BG862" i="3"/>
  <c r="BE862" i="3"/>
  <c r="T862" i="3"/>
  <c r="R862" i="3"/>
  <c r="P862" i="3"/>
  <c r="BK862" i="3"/>
  <c r="J862" i="3"/>
  <c r="BF862" i="3" s="1"/>
  <c r="BI860" i="3"/>
  <c r="BH860" i="3"/>
  <c r="BG860" i="3"/>
  <c r="BE860" i="3"/>
  <c r="T860" i="3"/>
  <c r="R860" i="3"/>
  <c r="P860" i="3"/>
  <c r="BK860" i="3"/>
  <c r="J860" i="3"/>
  <c r="BF860" i="3" s="1"/>
  <c r="BI857" i="3"/>
  <c r="BH857" i="3"/>
  <c r="BG857" i="3"/>
  <c r="BE857" i="3"/>
  <c r="T857" i="3"/>
  <c r="R857" i="3"/>
  <c r="P857" i="3"/>
  <c r="BK857" i="3"/>
  <c r="J857" i="3"/>
  <c r="BF857" i="3" s="1"/>
  <c r="BI855" i="3"/>
  <c r="BH855" i="3"/>
  <c r="BG855" i="3"/>
  <c r="BE855" i="3"/>
  <c r="T855" i="3"/>
  <c r="R855" i="3"/>
  <c r="P855" i="3"/>
  <c r="BK855" i="3"/>
  <c r="J855" i="3"/>
  <c r="BF855" i="3" s="1"/>
  <c r="BI853" i="3"/>
  <c r="BH853" i="3"/>
  <c r="BG853" i="3"/>
  <c r="BE853" i="3"/>
  <c r="T853" i="3"/>
  <c r="R853" i="3"/>
  <c r="P853" i="3"/>
  <c r="BK853" i="3"/>
  <c r="J853" i="3"/>
  <c r="BF853" i="3" s="1"/>
  <c r="BI850" i="3"/>
  <c r="BH850" i="3"/>
  <c r="BG850" i="3"/>
  <c r="BE850" i="3"/>
  <c r="T850" i="3"/>
  <c r="R850" i="3"/>
  <c r="P850" i="3"/>
  <c r="BK850" i="3"/>
  <c r="J850" i="3"/>
  <c r="BF850" i="3" s="1"/>
  <c r="BI845" i="3"/>
  <c r="BH845" i="3"/>
  <c r="BG845" i="3"/>
  <c r="BE845" i="3"/>
  <c r="T845" i="3"/>
  <c r="R845" i="3"/>
  <c r="P845" i="3"/>
  <c r="P844" i="3" s="1"/>
  <c r="BK845" i="3"/>
  <c r="J845" i="3"/>
  <c r="BF845" i="3" s="1"/>
  <c r="BI841" i="3"/>
  <c r="BH841" i="3"/>
  <c r="BG841" i="3"/>
  <c r="BE841" i="3"/>
  <c r="T841" i="3"/>
  <c r="R841" i="3"/>
  <c r="P841" i="3"/>
  <c r="BK841" i="3"/>
  <c r="J841" i="3"/>
  <c r="BF841" i="3" s="1"/>
  <c r="BI839" i="3"/>
  <c r="BH839" i="3"/>
  <c r="BG839" i="3"/>
  <c r="BE839" i="3"/>
  <c r="T839" i="3"/>
  <c r="R839" i="3"/>
  <c r="P839" i="3"/>
  <c r="BK839" i="3"/>
  <c r="J839" i="3"/>
  <c r="BF839" i="3" s="1"/>
  <c r="BI837" i="3"/>
  <c r="BH837" i="3"/>
  <c r="BG837" i="3"/>
  <c r="BE837" i="3"/>
  <c r="T837" i="3"/>
  <c r="R837" i="3"/>
  <c r="P837" i="3"/>
  <c r="BK837" i="3"/>
  <c r="J837" i="3"/>
  <c r="BF837" i="3" s="1"/>
  <c r="BI828" i="3"/>
  <c r="BH828" i="3"/>
  <c r="BG828" i="3"/>
  <c r="BE828" i="3"/>
  <c r="T828" i="3"/>
  <c r="R828" i="3"/>
  <c r="P828" i="3"/>
  <c r="BK828" i="3"/>
  <c r="J828" i="3"/>
  <c r="BF828" i="3" s="1"/>
  <c r="BI825" i="3"/>
  <c r="BH825" i="3"/>
  <c r="BG825" i="3"/>
  <c r="BE825" i="3"/>
  <c r="T825" i="3"/>
  <c r="R825" i="3"/>
  <c r="P825" i="3"/>
  <c r="BK825" i="3"/>
  <c r="J825" i="3"/>
  <c r="BF825" i="3" s="1"/>
  <c r="BI819" i="3"/>
  <c r="BH819" i="3"/>
  <c r="BG819" i="3"/>
  <c r="BE819" i="3"/>
  <c r="T819" i="3"/>
  <c r="R819" i="3"/>
  <c r="P819" i="3"/>
  <c r="BK819" i="3"/>
  <c r="J819" i="3"/>
  <c r="BF819" i="3" s="1"/>
  <c r="BI814" i="3"/>
  <c r="BH814" i="3"/>
  <c r="BG814" i="3"/>
  <c r="BE814" i="3"/>
  <c r="T814" i="3"/>
  <c r="R814" i="3"/>
  <c r="P814" i="3"/>
  <c r="BK814" i="3"/>
  <c r="J814" i="3"/>
  <c r="BF814" i="3" s="1"/>
  <c r="BI809" i="3"/>
  <c r="BH809" i="3"/>
  <c r="BG809" i="3"/>
  <c r="BE809" i="3"/>
  <c r="T809" i="3"/>
  <c r="R809" i="3"/>
  <c r="P809" i="3"/>
  <c r="BK809" i="3"/>
  <c r="J809" i="3"/>
  <c r="BF809" i="3" s="1"/>
  <c r="BI804" i="3"/>
  <c r="BH804" i="3"/>
  <c r="BG804" i="3"/>
  <c r="BE804" i="3"/>
  <c r="T804" i="3"/>
  <c r="R804" i="3"/>
  <c r="P804" i="3"/>
  <c r="BK804" i="3"/>
  <c r="J804" i="3"/>
  <c r="BF804" i="3" s="1"/>
  <c r="BI799" i="3"/>
  <c r="BH799" i="3"/>
  <c r="BG799" i="3"/>
  <c r="BE799" i="3"/>
  <c r="T799" i="3"/>
  <c r="R799" i="3"/>
  <c r="P799" i="3"/>
  <c r="BK799" i="3"/>
  <c r="J799" i="3"/>
  <c r="BF799" i="3" s="1"/>
  <c r="BI794" i="3"/>
  <c r="BH794" i="3"/>
  <c r="BG794" i="3"/>
  <c r="BE794" i="3"/>
  <c r="T794" i="3"/>
  <c r="R794" i="3"/>
  <c r="P794" i="3"/>
  <c r="BK794" i="3"/>
  <c r="J794" i="3"/>
  <c r="BF794" i="3" s="1"/>
  <c r="BI787" i="3"/>
  <c r="BH787" i="3"/>
  <c r="BG787" i="3"/>
  <c r="BE787" i="3"/>
  <c r="T787" i="3"/>
  <c r="R787" i="3"/>
  <c r="P787" i="3"/>
  <c r="BK787" i="3"/>
  <c r="J787" i="3"/>
  <c r="BF787" i="3" s="1"/>
  <c r="BI733" i="3"/>
  <c r="BH733" i="3"/>
  <c r="BG733" i="3"/>
  <c r="BE733" i="3"/>
  <c r="T733" i="3"/>
  <c r="R733" i="3"/>
  <c r="P733" i="3"/>
  <c r="BK733" i="3"/>
  <c r="J733" i="3"/>
  <c r="BF733" i="3" s="1"/>
  <c r="BI705" i="3"/>
  <c r="BH705" i="3"/>
  <c r="BG705" i="3"/>
  <c r="BE705" i="3"/>
  <c r="T705" i="3"/>
  <c r="R705" i="3"/>
  <c r="P705" i="3"/>
  <c r="BK705" i="3"/>
  <c r="J705" i="3"/>
  <c r="BF705" i="3" s="1"/>
  <c r="BI691" i="3"/>
  <c r="BH691" i="3"/>
  <c r="BG691" i="3"/>
  <c r="BE691" i="3"/>
  <c r="T691" i="3"/>
  <c r="R691" i="3"/>
  <c r="P691" i="3"/>
  <c r="BK691" i="3"/>
  <c r="J691" i="3"/>
  <c r="BF691" i="3" s="1"/>
  <c r="BI671" i="3"/>
  <c r="BH671" i="3"/>
  <c r="BG671" i="3"/>
  <c r="BF671" i="3"/>
  <c r="BE671" i="3"/>
  <c r="T671" i="3"/>
  <c r="R671" i="3"/>
  <c r="P671" i="3"/>
  <c r="BK671" i="3"/>
  <c r="J671" i="3"/>
  <c r="BI666" i="3"/>
  <c r="BH666" i="3"/>
  <c r="BG666" i="3"/>
  <c r="BE666" i="3"/>
  <c r="T666" i="3"/>
  <c r="R666" i="3"/>
  <c r="P666" i="3"/>
  <c r="BK666" i="3"/>
  <c r="J666" i="3"/>
  <c r="BF666" i="3" s="1"/>
  <c r="BI641" i="3"/>
  <c r="BH641" i="3"/>
  <c r="BG641" i="3"/>
  <c r="BE641" i="3"/>
  <c r="T641" i="3"/>
  <c r="R641" i="3"/>
  <c r="P641" i="3"/>
  <c r="BK641" i="3"/>
  <c r="J641" i="3"/>
  <c r="BF641" i="3" s="1"/>
  <c r="BI610" i="3"/>
  <c r="BH610" i="3"/>
  <c r="BG610" i="3"/>
  <c r="BE610" i="3"/>
  <c r="T610" i="3"/>
  <c r="R610" i="3"/>
  <c r="P610" i="3"/>
  <c r="BK610" i="3"/>
  <c r="J610" i="3"/>
  <c r="BF610" i="3" s="1"/>
  <c r="BI605" i="3"/>
  <c r="BH605" i="3"/>
  <c r="BG605" i="3"/>
  <c r="BE605" i="3"/>
  <c r="T605" i="3"/>
  <c r="R605" i="3"/>
  <c r="P605" i="3"/>
  <c r="BK605" i="3"/>
  <c r="J605" i="3"/>
  <c r="BF605" i="3" s="1"/>
  <c r="BI566" i="3"/>
  <c r="BH566" i="3"/>
  <c r="BG566" i="3"/>
  <c r="BE566" i="3"/>
  <c r="T566" i="3"/>
  <c r="R566" i="3"/>
  <c r="P566" i="3"/>
  <c r="BK566" i="3"/>
  <c r="J566" i="3"/>
  <c r="BF566" i="3" s="1"/>
  <c r="BI561" i="3"/>
  <c r="BH561" i="3"/>
  <c r="BG561" i="3"/>
  <c r="BE561" i="3"/>
  <c r="T561" i="3"/>
  <c r="R561" i="3"/>
  <c r="P561" i="3"/>
  <c r="BK561" i="3"/>
  <c r="J561" i="3"/>
  <c r="BF561" i="3" s="1"/>
  <c r="BI558" i="3"/>
  <c r="BH558" i="3"/>
  <c r="BG558" i="3"/>
  <c r="BE558" i="3"/>
  <c r="T558" i="3"/>
  <c r="R558" i="3"/>
  <c r="P558" i="3"/>
  <c r="BK558" i="3"/>
  <c r="J558" i="3"/>
  <c r="BF558" i="3" s="1"/>
  <c r="BI552" i="3"/>
  <c r="BH552" i="3"/>
  <c r="BG552" i="3"/>
  <c r="BE552" i="3"/>
  <c r="T552" i="3"/>
  <c r="R552" i="3"/>
  <c r="P552" i="3"/>
  <c r="BK552" i="3"/>
  <c r="J552" i="3"/>
  <c r="BF552" i="3" s="1"/>
  <c r="BI548" i="3"/>
  <c r="BH548" i="3"/>
  <c r="BG548" i="3"/>
  <c r="BE548" i="3"/>
  <c r="T548" i="3"/>
  <c r="R548" i="3"/>
  <c r="P548" i="3"/>
  <c r="BK548" i="3"/>
  <c r="J548" i="3"/>
  <c r="BF548" i="3" s="1"/>
  <c r="BI519" i="3"/>
  <c r="BH519" i="3"/>
  <c r="BG519" i="3"/>
  <c r="BE519" i="3"/>
  <c r="T519" i="3"/>
  <c r="R519" i="3"/>
  <c r="P519" i="3"/>
  <c r="BK519" i="3"/>
  <c r="J519" i="3"/>
  <c r="BF519" i="3" s="1"/>
  <c r="BI516" i="3"/>
  <c r="BH516" i="3"/>
  <c r="BG516" i="3"/>
  <c r="BE516" i="3"/>
  <c r="T516" i="3"/>
  <c r="R516" i="3"/>
  <c r="P516" i="3"/>
  <c r="BK516" i="3"/>
  <c r="J516" i="3"/>
  <c r="BF516" i="3" s="1"/>
  <c r="BI495" i="3"/>
  <c r="BH495" i="3"/>
  <c r="BG495" i="3"/>
  <c r="BE495" i="3"/>
  <c r="T495" i="3"/>
  <c r="R495" i="3"/>
  <c r="P495" i="3"/>
  <c r="BK495" i="3"/>
  <c r="J495" i="3"/>
  <c r="BF495" i="3" s="1"/>
  <c r="BI491" i="3"/>
  <c r="BH491" i="3"/>
  <c r="BG491" i="3"/>
  <c r="BE491" i="3"/>
  <c r="T491" i="3"/>
  <c r="R491" i="3"/>
  <c r="P491" i="3"/>
  <c r="BK491" i="3"/>
  <c r="J491" i="3"/>
  <c r="BF491" i="3" s="1"/>
  <c r="BI468" i="3"/>
  <c r="BH468" i="3"/>
  <c r="BG468" i="3"/>
  <c r="BE468" i="3"/>
  <c r="T468" i="3"/>
  <c r="R468" i="3"/>
  <c r="P468" i="3"/>
  <c r="BK468" i="3"/>
  <c r="J468" i="3"/>
  <c r="BF468" i="3" s="1"/>
  <c r="BI465" i="3"/>
  <c r="BH465" i="3"/>
  <c r="BG465" i="3"/>
  <c r="BE465" i="3"/>
  <c r="T465" i="3"/>
  <c r="R465" i="3"/>
  <c r="P465" i="3"/>
  <c r="BK465" i="3"/>
  <c r="J465" i="3"/>
  <c r="BF465" i="3" s="1"/>
  <c r="BI439" i="3"/>
  <c r="BH439" i="3"/>
  <c r="BG439" i="3"/>
  <c r="BE439" i="3"/>
  <c r="T439" i="3"/>
  <c r="R439" i="3"/>
  <c r="P439" i="3"/>
  <c r="BK439" i="3"/>
  <c r="J439" i="3"/>
  <c r="BF439" i="3" s="1"/>
  <c r="BI436" i="3"/>
  <c r="BH436" i="3"/>
  <c r="BG436" i="3"/>
  <c r="BE436" i="3"/>
  <c r="T436" i="3"/>
  <c r="R436" i="3"/>
  <c r="P436" i="3"/>
  <c r="BK436" i="3"/>
  <c r="J436" i="3"/>
  <c r="BF436" i="3" s="1"/>
  <c r="BI430" i="3"/>
  <c r="BH430" i="3"/>
  <c r="BG430" i="3"/>
  <c r="BE430" i="3"/>
  <c r="T430" i="3"/>
  <c r="R430" i="3"/>
  <c r="P430" i="3"/>
  <c r="BK430" i="3"/>
  <c r="J430" i="3"/>
  <c r="BF430" i="3" s="1"/>
  <c r="BI425" i="3"/>
  <c r="BH425" i="3"/>
  <c r="BG425" i="3"/>
  <c r="BE425" i="3"/>
  <c r="T425" i="3"/>
  <c r="R425" i="3"/>
  <c r="P425" i="3"/>
  <c r="BK425" i="3"/>
  <c r="J425" i="3"/>
  <c r="BF425" i="3" s="1"/>
  <c r="BI420" i="3"/>
  <c r="BH420" i="3"/>
  <c r="BG420" i="3"/>
  <c r="BE420" i="3"/>
  <c r="T420" i="3"/>
  <c r="R420" i="3"/>
  <c r="P420" i="3"/>
  <c r="BK420" i="3"/>
  <c r="J420" i="3"/>
  <c r="BF420" i="3" s="1"/>
  <c r="BI415" i="3"/>
  <c r="BH415" i="3"/>
  <c r="BG415" i="3"/>
  <c r="BE415" i="3"/>
  <c r="T415" i="3"/>
  <c r="R415" i="3"/>
  <c r="P415" i="3"/>
  <c r="BK415" i="3"/>
  <c r="J415" i="3"/>
  <c r="BF415" i="3" s="1"/>
  <c r="BI392" i="3"/>
  <c r="BH392" i="3"/>
  <c r="BG392" i="3"/>
  <c r="BE392" i="3"/>
  <c r="T392" i="3"/>
  <c r="R392" i="3"/>
  <c r="P392" i="3"/>
  <c r="BK392" i="3"/>
  <c r="J392" i="3"/>
  <c r="BF392" i="3" s="1"/>
  <c r="BI383" i="3"/>
  <c r="BH383" i="3"/>
  <c r="BG383" i="3"/>
  <c r="BE383" i="3"/>
  <c r="T383" i="3"/>
  <c r="R383" i="3"/>
  <c r="P383" i="3"/>
  <c r="BK383" i="3"/>
  <c r="J383" i="3"/>
  <c r="BF383" i="3" s="1"/>
  <c r="BI321" i="3"/>
  <c r="BH321" i="3"/>
  <c r="BG321" i="3"/>
  <c r="BE321" i="3"/>
  <c r="T321" i="3"/>
  <c r="R321" i="3"/>
  <c r="P321" i="3"/>
  <c r="BK321" i="3"/>
  <c r="J321" i="3"/>
  <c r="BF321" i="3" s="1"/>
  <c r="BI317" i="3"/>
  <c r="BH317" i="3"/>
  <c r="BG317" i="3"/>
  <c r="BE317" i="3"/>
  <c r="T317" i="3"/>
  <c r="R317" i="3"/>
  <c r="P317" i="3"/>
  <c r="BK317" i="3"/>
  <c r="J317" i="3"/>
  <c r="BF317" i="3" s="1"/>
  <c r="BI314" i="3"/>
  <c r="BH314" i="3"/>
  <c r="BG314" i="3"/>
  <c r="BE314" i="3"/>
  <c r="T314" i="3"/>
  <c r="R314" i="3"/>
  <c r="P314" i="3"/>
  <c r="BK314" i="3"/>
  <c r="J314" i="3"/>
  <c r="BF314" i="3" s="1"/>
  <c r="BI303" i="3"/>
  <c r="BH303" i="3"/>
  <c r="BG303" i="3"/>
  <c r="BE303" i="3"/>
  <c r="T303" i="3"/>
  <c r="R303" i="3"/>
  <c r="P303" i="3"/>
  <c r="BK303" i="3"/>
  <c r="J303" i="3"/>
  <c r="BF303" i="3" s="1"/>
  <c r="BI300" i="3"/>
  <c r="BH300" i="3"/>
  <c r="BG300" i="3"/>
  <c r="BE300" i="3"/>
  <c r="T300" i="3"/>
  <c r="R300" i="3"/>
  <c r="P300" i="3"/>
  <c r="BK300" i="3"/>
  <c r="J300" i="3"/>
  <c r="BF300" i="3" s="1"/>
  <c r="BI294" i="3"/>
  <c r="BH294" i="3"/>
  <c r="BG294" i="3"/>
  <c r="BE294" i="3"/>
  <c r="T294" i="3"/>
  <c r="R294" i="3"/>
  <c r="P294" i="3"/>
  <c r="BK294" i="3"/>
  <c r="J294" i="3"/>
  <c r="BF294" i="3" s="1"/>
  <c r="BI291" i="3"/>
  <c r="BH291" i="3"/>
  <c r="BG291" i="3"/>
  <c r="BE291" i="3"/>
  <c r="T291" i="3"/>
  <c r="R291" i="3"/>
  <c r="P291" i="3"/>
  <c r="BK291" i="3"/>
  <c r="J291" i="3"/>
  <c r="BF291" i="3" s="1"/>
  <c r="BI278" i="3"/>
  <c r="BH278" i="3"/>
  <c r="BG278" i="3"/>
  <c r="BE278" i="3"/>
  <c r="T278" i="3"/>
  <c r="R278" i="3"/>
  <c r="P278" i="3"/>
  <c r="BK278" i="3"/>
  <c r="J278" i="3"/>
  <c r="BF278" i="3" s="1"/>
  <c r="BI273" i="3"/>
  <c r="BH273" i="3"/>
  <c r="BG273" i="3"/>
  <c r="BE273" i="3"/>
  <c r="T273" i="3"/>
  <c r="R273" i="3"/>
  <c r="P273" i="3"/>
  <c r="BK273" i="3"/>
  <c r="J273" i="3"/>
  <c r="BF273" i="3" s="1"/>
  <c r="BI263" i="3"/>
  <c r="BH263" i="3"/>
  <c r="BG263" i="3"/>
  <c r="BE263" i="3"/>
  <c r="T263" i="3"/>
  <c r="R263" i="3"/>
  <c r="P263" i="3"/>
  <c r="BK263" i="3"/>
  <c r="J263" i="3"/>
  <c r="BF263" i="3" s="1"/>
  <c r="BI244" i="3"/>
  <c r="BH244" i="3"/>
  <c r="BG244" i="3"/>
  <c r="BE244" i="3"/>
  <c r="T244" i="3"/>
  <c r="R244" i="3"/>
  <c r="P244" i="3"/>
  <c r="BK244" i="3"/>
  <c r="J244" i="3"/>
  <c r="BF244" i="3" s="1"/>
  <c r="BI225" i="3"/>
  <c r="BH225" i="3"/>
  <c r="BG225" i="3"/>
  <c r="BE225" i="3"/>
  <c r="T225" i="3"/>
  <c r="R225" i="3"/>
  <c r="P225" i="3"/>
  <c r="BK225" i="3"/>
  <c r="J225" i="3"/>
  <c r="BF225" i="3" s="1"/>
  <c r="BI205" i="3"/>
  <c r="BH205" i="3"/>
  <c r="BG205" i="3"/>
  <c r="BE205" i="3"/>
  <c r="T205" i="3"/>
  <c r="R205" i="3"/>
  <c r="P205" i="3"/>
  <c r="BK205" i="3"/>
  <c r="J205" i="3"/>
  <c r="BF205" i="3" s="1"/>
  <c r="BI200" i="3"/>
  <c r="BH200" i="3"/>
  <c r="BG200" i="3"/>
  <c r="BE200" i="3"/>
  <c r="T200" i="3"/>
  <c r="R200" i="3"/>
  <c r="P200" i="3"/>
  <c r="BK200" i="3"/>
  <c r="J200" i="3"/>
  <c r="BF200" i="3" s="1"/>
  <c r="BI194" i="3"/>
  <c r="BH194" i="3"/>
  <c r="BG194" i="3"/>
  <c r="BE194" i="3"/>
  <c r="T194" i="3"/>
  <c r="R194" i="3"/>
  <c r="P194" i="3"/>
  <c r="BK194" i="3"/>
  <c r="J194" i="3"/>
  <c r="BF194" i="3" s="1"/>
  <c r="BI191" i="3"/>
  <c r="BH191" i="3"/>
  <c r="BG191" i="3"/>
  <c r="BE191" i="3"/>
  <c r="T191" i="3"/>
  <c r="R191" i="3"/>
  <c r="P191" i="3"/>
  <c r="BK191" i="3"/>
  <c r="J191" i="3"/>
  <c r="BF191" i="3" s="1"/>
  <c r="BI184" i="3"/>
  <c r="BH184" i="3"/>
  <c r="BG184" i="3"/>
  <c r="BE184" i="3"/>
  <c r="T184" i="3"/>
  <c r="R184" i="3"/>
  <c r="P184" i="3"/>
  <c r="BK184" i="3"/>
  <c r="J184" i="3"/>
  <c r="BF184" i="3" s="1"/>
  <c r="BI178" i="3"/>
  <c r="BH178" i="3"/>
  <c r="BG178" i="3"/>
  <c r="BE178" i="3"/>
  <c r="T178" i="3"/>
  <c r="R178" i="3"/>
  <c r="R177" i="3" s="1"/>
  <c r="P178" i="3"/>
  <c r="BK178" i="3"/>
  <c r="J178" i="3"/>
  <c r="BF178" i="3" s="1"/>
  <c r="BI172" i="3"/>
  <c r="BH172" i="3"/>
  <c r="BG172" i="3"/>
  <c r="BE172" i="3"/>
  <c r="T172" i="3"/>
  <c r="R172" i="3"/>
  <c r="P172" i="3"/>
  <c r="BK172" i="3"/>
  <c r="J172" i="3"/>
  <c r="BF172" i="3" s="1"/>
  <c r="BI170" i="3"/>
  <c r="BH170" i="3"/>
  <c r="BG170" i="3"/>
  <c r="BE170" i="3"/>
  <c r="T170" i="3"/>
  <c r="R170" i="3"/>
  <c r="P170" i="3"/>
  <c r="BK170" i="3"/>
  <c r="J170" i="3"/>
  <c r="BF170" i="3" s="1"/>
  <c r="BI165" i="3"/>
  <c r="BH165" i="3"/>
  <c r="BG165" i="3"/>
  <c r="BE165" i="3"/>
  <c r="T165" i="3"/>
  <c r="R165" i="3"/>
  <c r="P165" i="3"/>
  <c r="BK165" i="3"/>
  <c r="J165" i="3"/>
  <c r="BF165" i="3" s="1"/>
  <c r="BI153" i="3"/>
  <c r="BH153" i="3"/>
  <c r="BG153" i="3"/>
  <c r="BE153" i="3"/>
  <c r="T153" i="3"/>
  <c r="R153" i="3"/>
  <c r="R152" i="3" s="1"/>
  <c r="P153" i="3"/>
  <c r="BK153" i="3"/>
  <c r="J153" i="3"/>
  <c r="BF153" i="3" s="1"/>
  <c r="BI145" i="3"/>
  <c r="BH145" i="3"/>
  <c r="BG145" i="3"/>
  <c r="BE145" i="3"/>
  <c r="T145" i="3"/>
  <c r="R145" i="3"/>
  <c r="P145" i="3"/>
  <c r="BK145" i="3"/>
  <c r="J145" i="3"/>
  <c r="BF145" i="3" s="1"/>
  <c r="BI142" i="3"/>
  <c r="BH142" i="3"/>
  <c r="BG142" i="3"/>
  <c r="BE142" i="3"/>
  <c r="T142" i="3"/>
  <c r="R142" i="3"/>
  <c r="P142" i="3"/>
  <c r="BK142" i="3"/>
  <c r="J142" i="3"/>
  <c r="BF142" i="3" s="1"/>
  <c r="BI135" i="3"/>
  <c r="BH135" i="3"/>
  <c r="BG135" i="3"/>
  <c r="BE135" i="3"/>
  <c r="T135" i="3"/>
  <c r="R135" i="3"/>
  <c r="P135" i="3"/>
  <c r="P109" i="3" s="1"/>
  <c r="BK135" i="3"/>
  <c r="J135" i="3"/>
  <c r="BF135" i="3" s="1"/>
  <c r="BI131" i="3"/>
  <c r="BH131" i="3"/>
  <c r="BG131" i="3"/>
  <c r="BE131" i="3"/>
  <c r="T131" i="3"/>
  <c r="R131" i="3"/>
  <c r="P131" i="3"/>
  <c r="BK131" i="3"/>
  <c r="J131" i="3"/>
  <c r="BF131" i="3" s="1"/>
  <c r="BI129" i="3"/>
  <c r="BH129" i="3"/>
  <c r="BG129" i="3"/>
  <c r="BE129" i="3"/>
  <c r="T129" i="3"/>
  <c r="R129" i="3"/>
  <c r="P129" i="3"/>
  <c r="BK129" i="3"/>
  <c r="J129" i="3"/>
  <c r="BF129" i="3" s="1"/>
  <c r="BI126" i="3"/>
  <c r="BH126" i="3"/>
  <c r="BG126" i="3"/>
  <c r="BE126" i="3"/>
  <c r="T126" i="3"/>
  <c r="R126" i="3"/>
  <c r="P126" i="3"/>
  <c r="BK126" i="3"/>
  <c r="J126" i="3"/>
  <c r="BF126" i="3" s="1"/>
  <c r="BI122" i="3"/>
  <c r="BH122" i="3"/>
  <c r="BG122" i="3"/>
  <c r="BE122" i="3"/>
  <c r="T122" i="3"/>
  <c r="R122" i="3"/>
  <c r="P122" i="3"/>
  <c r="BK122" i="3"/>
  <c r="J122" i="3"/>
  <c r="BF122" i="3" s="1"/>
  <c r="BI115" i="3"/>
  <c r="BH115" i="3"/>
  <c r="BG115" i="3"/>
  <c r="BE115" i="3"/>
  <c r="T115" i="3"/>
  <c r="R115" i="3"/>
  <c r="P115" i="3"/>
  <c r="BK115" i="3"/>
  <c r="J115" i="3"/>
  <c r="BF115" i="3" s="1"/>
  <c r="BI110" i="3"/>
  <c r="BH110" i="3"/>
  <c r="BG110" i="3"/>
  <c r="BE110" i="3"/>
  <c r="T110" i="3"/>
  <c r="R110" i="3"/>
  <c r="R109" i="3" s="1"/>
  <c r="P110" i="3"/>
  <c r="BK110" i="3"/>
  <c r="J110" i="3"/>
  <c r="BF110" i="3" s="1"/>
  <c r="J103" i="3"/>
  <c r="F103" i="3"/>
  <c r="F101" i="3"/>
  <c r="E99" i="3"/>
  <c r="J55" i="3"/>
  <c r="F55" i="3"/>
  <c r="F53" i="3"/>
  <c r="E51" i="3"/>
  <c r="J20" i="3"/>
  <c r="E20" i="3"/>
  <c r="F56" i="3" s="1"/>
  <c r="J19" i="3"/>
  <c r="J14" i="3"/>
  <c r="J53" i="3" s="1"/>
  <c r="E7" i="3"/>
  <c r="E47" i="3" s="1"/>
  <c r="R1406" i="2"/>
  <c r="AY53" i="1"/>
  <c r="AX53" i="1"/>
  <c r="BI1444" i="2"/>
  <c r="BH1444" i="2"/>
  <c r="BG1444" i="2"/>
  <c r="BE1444" i="2"/>
  <c r="T1444" i="2"/>
  <c r="R1444" i="2"/>
  <c r="P1444" i="2"/>
  <c r="BK1444" i="2"/>
  <c r="J1444" i="2"/>
  <c r="BF1444" i="2" s="1"/>
  <c r="BI1434" i="2"/>
  <c r="BH1434" i="2"/>
  <c r="BG1434" i="2"/>
  <c r="BE1434" i="2"/>
  <c r="T1434" i="2"/>
  <c r="R1434" i="2"/>
  <c r="P1434" i="2"/>
  <c r="BK1434" i="2"/>
  <c r="J1434" i="2"/>
  <c r="BF1434" i="2" s="1"/>
  <c r="BI1424" i="2"/>
  <c r="BH1424" i="2"/>
  <c r="BG1424" i="2"/>
  <c r="BE1424" i="2"/>
  <c r="T1424" i="2"/>
  <c r="T1423" i="2" s="1"/>
  <c r="R1424" i="2"/>
  <c r="P1424" i="2"/>
  <c r="BK1424" i="2"/>
  <c r="J1424" i="2"/>
  <c r="BF1424" i="2" s="1"/>
  <c r="BI1418" i="2"/>
  <c r="BH1418" i="2"/>
  <c r="BG1418" i="2"/>
  <c r="BE1418" i="2"/>
  <c r="T1418" i="2"/>
  <c r="R1418" i="2"/>
  <c r="P1418" i="2"/>
  <c r="BK1418" i="2"/>
  <c r="J1418" i="2"/>
  <c r="BF1418" i="2" s="1"/>
  <c r="BI1413" i="2"/>
  <c r="BH1413" i="2"/>
  <c r="BG1413" i="2"/>
  <c r="BE1413" i="2"/>
  <c r="T1413" i="2"/>
  <c r="R1413" i="2"/>
  <c r="P1413" i="2"/>
  <c r="BK1413" i="2"/>
  <c r="BK1412" i="2" s="1"/>
  <c r="J1412" i="2" s="1"/>
  <c r="J84" i="2" s="1"/>
  <c r="J1413" i="2"/>
  <c r="BF1413" i="2" s="1"/>
  <c r="BI1407" i="2"/>
  <c r="BH1407" i="2"/>
  <c r="BG1407" i="2"/>
  <c r="BE1407" i="2"/>
  <c r="T1407" i="2"/>
  <c r="T1406" i="2" s="1"/>
  <c r="R1407" i="2"/>
  <c r="P1407" i="2"/>
  <c r="P1406" i="2" s="1"/>
  <c r="BK1407" i="2"/>
  <c r="BK1406" i="2" s="1"/>
  <c r="J1406" i="2" s="1"/>
  <c r="J83" i="2" s="1"/>
  <c r="J1407" i="2"/>
  <c r="BF1407" i="2" s="1"/>
  <c r="BI1403" i="2"/>
  <c r="BH1403" i="2"/>
  <c r="BG1403" i="2"/>
  <c r="BE1403" i="2"/>
  <c r="T1403" i="2"/>
  <c r="R1403" i="2"/>
  <c r="P1403" i="2"/>
  <c r="BK1403" i="2"/>
  <c r="J1403" i="2"/>
  <c r="BF1403" i="2" s="1"/>
  <c r="BI1393" i="2"/>
  <c r="BH1393" i="2"/>
  <c r="BG1393" i="2"/>
  <c r="BE1393" i="2"/>
  <c r="T1393" i="2"/>
  <c r="R1393" i="2"/>
  <c r="P1393" i="2"/>
  <c r="BK1393" i="2"/>
  <c r="J1393" i="2"/>
  <c r="BF1393" i="2" s="1"/>
  <c r="BI1390" i="2"/>
  <c r="BH1390" i="2"/>
  <c r="BG1390" i="2"/>
  <c r="BE1390" i="2"/>
  <c r="T1390" i="2"/>
  <c r="R1390" i="2"/>
  <c r="P1390" i="2"/>
  <c r="BK1390" i="2"/>
  <c r="J1390" i="2"/>
  <c r="BF1390" i="2" s="1"/>
  <c r="BI1386" i="2"/>
  <c r="BH1386" i="2"/>
  <c r="BG1386" i="2"/>
  <c r="BE1386" i="2"/>
  <c r="T1386" i="2"/>
  <c r="R1386" i="2"/>
  <c r="P1386" i="2"/>
  <c r="BK1386" i="2"/>
  <c r="J1386" i="2"/>
  <c r="BF1386" i="2" s="1"/>
  <c r="BI1376" i="2"/>
  <c r="BH1376" i="2"/>
  <c r="BG1376" i="2"/>
  <c r="BE1376" i="2"/>
  <c r="T1376" i="2"/>
  <c r="R1376" i="2"/>
  <c r="P1376" i="2"/>
  <c r="BK1376" i="2"/>
  <c r="J1376" i="2"/>
  <c r="BF1376" i="2" s="1"/>
  <c r="BI1362" i="2"/>
  <c r="BH1362" i="2"/>
  <c r="BG1362" i="2"/>
  <c r="BE1362" i="2"/>
  <c r="T1362" i="2"/>
  <c r="R1362" i="2"/>
  <c r="P1362" i="2"/>
  <c r="BK1362" i="2"/>
  <c r="J1362" i="2"/>
  <c r="BF1362" i="2" s="1"/>
  <c r="BI1358" i="2"/>
  <c r="BH1358" i="2"/>
  <c r="BG1358" i="2"/>
  <c r="BE1358" i="2"/>
  <c r="T1358" i="2"/>
  <c r="R1358" i="2"/>
  <c r="P1358" i="2"/>
  <c r="BK1358" i="2"/>
  <c r="J1358" i="2"/>
  <c r="BF1358" i="2" s="1"/>
  <c r="BI1352" i="2"/>
  <c r="BH1352" i="2"/>
  <c r="BG1352" i="2"/>
  <c r="BE1352" i="2"/>
  <c r="T1352" i="2"/>
  <c r="R1352" i="2"/>
  <c r="P1352" i="2"/>
  <c r="BK1352" i="2"/>
  <c r="J1352" i="2"/>
  <c r="BF1352" i="2" s="1"/>
  <c r="BI1349" i="2"/>
  <c r="BH1349" i="2"/>
  <c r="BG1349" i="2"/>
  <c r="BE1349" i="2"/>
  <c r="T1349" i="2"/>
  <c r="R1349" i="2"/>
  <c r="P1349" i="2"/>
  <c r="BK1349" i="2"/>
  <c r="J1349" i="2"/>
  <c r="BF1349" i="2" s="1"/>
  <c r="BI1338" i="2"/>
  <c r="BH1338" i="2"/>
  <c r="BG1338" i="2"/>
  <c r="BE1338" i="2"/>
  <c r="T1338" i="2"/>
  <c r="R1338" i="2"/>
  <c r="P1338" i="2"/>
  <c r="BK1338" i="2"/>
  <c r="J1338" i="2"/>
  <c r="BF1338" i="2" s="1"/>
  <c r="BI1334" i="2"/>
  <c r="BH1334" i="2"/>
  <c r="BG1334" i="2"/>
  <c r="BE1334" i="2"/>
  <c r="T1334" i="2"/>
  <c r="R1334" i="2"/>
  <c r="P1334" i="2"/>
  <c r="BK1334" i="2"/>
  <c r="J1334" i="2"/>
  <c r="BF1334" i="2" s="1"/>
  <c r="BI1324" i="2"/>
  <c r="BH1324" i="2"/>
  <c r="BG1324" i="2"/>
  <c r="BE1324" i="2"/>
  <c r="T1324" i="2"/>
  <c r="T1323" i="2" s="1"/>
  <c r="R1324" i="2"/>
  <c r="R1323" i="2" s="1"/>
  <c r="P1324" i="2"/>
  <c r="P1323" i="2" s="1"/>
  <c r="BK1324" i="2"/>
  <c r="J1324" i="2"/>
  <c r="BF1324" i="2" s="1"/>
  <c r="BI1321" i="2"/>
  <c r="BH1321" i="2"/>
  <c r="BG1321" i="2"/>
  <c r="BE1321" i="2"/>
  <c r="T1321" i="2"/>
  <c r="R1321" i="2"/>
  <c r="P1321" i="2"/>
  <c r="BK1321" i="2"/>
  <c r="J1321" i="2"/>
  <c r="BF1321" i="2" s="1"/>
  <c r="BI1308" i="2"/>
  <c r="BH1308" i="2"/>
  <c r="BG1308" i="2"/>
  <c r="BE1308" i="2"/>
  <c r="T1308" i="2"/>
  <c r="R1308" i="2"/>
  <c r="P1308" i="2"/>
  <c r="BK1308" i="2"/>
  <c r="J1308" i="2"/>
  <c r="BF1308" i="2" s="1"/>
  <c r="BI1296" i="2"/>
  <c r="BH1296" i="2"/>
  <c r="BG1296" i="2"/>
  <c r="BE1296" i="2"/>
  <c r="T1296" i="2"/>
  <c r="R1296" i="2"/>
  <c r="P1296" i="2"/>
  <c r="BK1296" i="2"/>
  <c r="J1296" i="2"/>
  <c r="BF1296" i="2" s="1"/>
  <c r="BI1291" i="2"/>
  <c r="BH1291" i="2"/>
  <c r="BG1291" i="2"/>
  <c r="BE1291" i="2"/>
  <c r="T1291" i="2"/>
  <c r="R1291" i="2"/>
  <c r="P1291" i="2"/>
  <c r="BK1291" i="2"/>
  <c r="J1291" i="2"/>
  <c r="BF1291" i="2" s="1"/>
  <c r="BI1289" i="2"/>
  <c r="BH1289" i="2"/>
  <c r="BG1289" i="2"/>
  <c r="BE1289" i="2"/>
  <c r="T1289" i="2"/>
  <c r="R1289" i="2"/>
  <c r="P1289" i="2"/>
  <c r="BK1289" i="2"/>
  <c r="J1289" i="2"/>
  <c r="BF1289" i="2" s="1"/>
  <c r="BI1287" i="2"/>
  <c r="BH1287" i="2"/>
  <c r="BG1287" i="2"/>
  <c r="BE1287" i="2"/>
  <c r="T1287" i="2"/>
  <c r="R1287" i="2"/>
  <c r="P1287" i="2"/>
  <c r="BK1287" i="2"/>
  <c r="J1287" i="2"/>
  <c r="BF1287" i="2" s="1"/>
  <c r="BI1283" i="2"/>
  <c r="BH1283" i="2"/>
  <c r="BG1283" i="2"/>
  <c r="BE1283" i="2"/>
  <c r="T1283" i="2"/>
  <c r="R1283" i="2"/>
  <c r="P1283" i="2"/>
  <c r="BK1283" i="2"/>
  <c r="J1283" i="2"/>
  <c r="BF1283" i="2" s="1"/>
  <c r="BI1281" i="2"/>
  <c r="BH1281" i="2"/>
  <c r="BG1281" i="2"/>
  <c r="BE1281" i="2"/>
  <c r="T1281" i="2"/>
  <c r="R1281" i="2"/>
  <c r="P1281" i="2"/>
  <c r="BK1281" i="2"/>
  <c r="J1281" i="2"/>
  <c r="BF1281" i="2" s="1"/>
  <c r="BI1276" i="2"/>
  <c r="BH1276" i="2"/>
  <c r="BG1276" i="2"/>
  <c r="BE1276" i="2"/>
  <c r="T1276" i="2"/>
  <c r="R1276" i="2"/>
  <c r="P1276" i="2"/>
  <c r="BK1276" i="2"/>
  <c r="J1276" i="2"/>
  <c r="BF1276" i="2" s="1"/>
  <c r="BI1274" i="2"/>
  <c r="BH1274" i="2"/>
  <c r="BG1274" i="2"/>
  <c r="BE1274" i="2"/>
  <c r="T1274" i="2"/>
  <c r="R1274" i="2"/>
  <c r="P1274" i="2"/>
  <c r="BK1274" i="2"/>
  <c r="J1274" i="2"/>
  <c r="BF1274" i="2" s="1"/>
  <c r="BI1269" i="2"/>
  <c r="BH1269" i="2"/>
  <c r="BG1269" i="2"/>
  <c r="BE1269" i="2"/>
  <c r="T1269" i="2"/>
  <c r="R1269" i="2"/>
  <c r="P1269" i="2"/>
  <c r="BK1269" i="2"/>
  <c r="J1269" i="2"/>
  <c r="BF1269" i="2" s="1"/>
  <c r="BI1267" i="2"/>
  <c r="BH1267" i="2"/>
  <c r="BG1267" i="2"/>
  <c r="BE1267" i="2"/>
  <c r="T1267" i="2"/>
  <c r="R1267" i="2"/>
  <c r="P1267" i="2"/>
  <c r="BK1267" i="2"/>
  <c r="J1267" i="2"/>
  <c r="BF1267" i="2" s="1"/>
  <c r="BI1263" i="2"/>
  <c r="BH1263" i="2"/>
  <c r="BG1263" i="2"/>
  <c r="BE1263" i="2"/>
  <c r="T1263" i="2"/>
  <c r="R1263" i="2"/>
  <c r="P1263" i="2"/>
  <c r="BK1263" i="2"/>
  <c r="J1263" i="2"/>
  <c r="BF1263" i="2" s="1"/>
  <c r="BI1261" i="2"/>
  <c r="BH1261" i="2"/>
  <c r="BG1261" i="2"/>
  <c r="BE1261" i="2"/>
  <c r="T1261" i="2"/>
  <c r="R1261" i="2"/>
  <c r="P1261" i="2"/>
  <c r="BK1261" i="2"/>
  <c r="J1261" i="2"/>
  <c r="BF1261" i="2" s="1"/>
  <c r="BI1257" i="2"/>
  <c r="BH1257" i="2"/>
  <c r="BG1257" i="2"/>
  <c r="BE1257" i="2"/>
  <c r="T1257" i="2"/>
  <c r="R1257" i="2"/>
  <c r="P1257" i="2"/>
  <c r="BK1257" i="2"/>
  <c r="J1257" i="2"/>
  <c r="BF1257" i="2" s="1"/>
  <c r="BI1249" i="2"/>
  <c r="BH1249" i="2"/>
  <c r="BG1249" i="2"/>
  <c r="BE1249" i="2"/>
  <c r="T1249" i="2"/>
  <c r="R1249" i="2"/>
  <c r="P1249" i="2"/>
  <c r="BK1249" i="2"/>
  <c r="J1249" i="2"/>
  <c r="BF1249" i="2" s="1"/>
  <c r="BI1244" i="2"/>
  <c r="BH1244" i="2"/>
  <c r="BG1244" i="2"/>
  <c r="BE1244" i="2"/>
  <c r="T1244" i="2"/>
  <c r="R1244" i="2"/>
  <c r="P1244" i="2"/>
  <c r="BK1244" i="2"/>
  <c r="J1244" i="2"/>
  <c r="BF1244" i="2" s="1"/>
  <c r="BI1237" i="2"/>
  <c r="BH1237" i="2"/>
  <c r="BG1237" i="2"/>
  <c r="BE1237" i="2"/>
  <c r="T1237" i="2"/>
  <c r="R1237" i="2"/>
  <c r="P1237" i="2"/>
  <c r="BK1237" i="2"/>
  <c r="BK1236" i="2" s="1"/>
  <c r="J1236" i="2" s="1"/>
  <c r="J81" i="2" s="1"/>
  <c r="J1237" i="2"/>
  <c r="BF1237" i="2" s="1"/>
  <c r="BI1234" i="2"/>
  <c r="BH1234" i="2"/>
  <c r="BG1234" i="2"/>
  <c r="BE1234" i="2"/>
  <c r="T1234" i="2"/>
  <c r="R1234" i="2"/>
  <c r="P1234" i="2"/>
  <c r="BK1234" i="2"/>
  <c r="J1234" i="2"/>
  <c r="BF1234" i="2" s="1"/>
  <c r="BI1232" i="2"/>
  <c r="BH1232" i="2"/>
  <c r="BG1232" i="2"/>
  <c r="BE1232" i="2"/>
  <c r="T1232" i="2"/>
  <c r="R1232" i="2"/>
  <c r="P1232" i="2"/>
  <c r="BK1232" i="2"/>
  <c r="J1232" i="2"/>
  <c r="BF1232" i="2" s="1"/>
  <c r="BI1230" i="2"/>
  <c r="BH1230" i="2"/>
  <c r="BG1230" i="2"/>
  <c r="BE1230" i="2"/>
  <c r="T1230" i="2"/>
  <c r="R1230" i="2"/>
  <c r="P1230" i="2"/>
  <c r="BK1230" i="2"/>
  <c r="J1230" i="2"/>
  <c r="BF1230" i="2" s="1"/>
  <c r="BI1226" i="2"/>
  <c r="BH1226" i="2"/>
  <c r="BG1226" i="2"/>
  <c r="BE1226" i="2"/>
  <c r="T1226" i="2"/>
  <c r="R1226" i="2"/>
  <c r="R1225" i="2" s="1"/>
  <c r="P1226" i="2"/>
  <c r="BK1226" i="2"/>
  <c r="J1226" i="2"/>
  <c r="BF1226" i="2" s="1"/>
  <c r="BI1223" i="2"/>
  <c r="BH1223" i="2"/>
  <c r="BG1223" i="2"/>
  <c r="BE1223" i="2"/>
  <c r="T1223" i="2"/>
  <c r="R1223" i="2"/>
  <c r="P1223" i="2"/>
  <c r="BK1223" i="2"/>
  <c r="J1223" i="2"/>
  <c r="BF1223" i="2" s="1"/>
  <c r="BI1206" i="2"/>
  <c r="BH1206" i="2"/>
  <c r="BG1206" i="2"/>
  <c r="BE1206" i="2"/>
  <c r="T1206" i="2"/>
  <c r="R1206" i="2"/>
  <c r="P1206" i="2"/>
  <c r="BK1206" i="2"/>
  <c r="J1206" i="2"/>
  <c r="BF1206" i="2" s="1"/>
  <c r="BI1196" i="2"/>
  <c r="BH1196" i="2"/>
  <c r="BG1196" i="2"/>
  <c r="BE1196" i="2"/>
  <c r="T1196" i="2"/>
  <c r="R1196" i="2"/>
  <c r="P1196" i="2"/>
  <c r="BK1196" i="2"/>
  <c r="J1196" i="2"/>
  <c r="BF1196" i="2" s="1"/>
  <c r="BI1188" i="2"/>
  <c r="BH1188" i="2"/>
  <c r="BG1188" i="2"/>
  <c r="BE1188" i="2"/>
  <c r="T1188" i="2"/>
  <c r="R1188" i="2"/>
  <c r="P1188" i="2"/>
  <c r="BK1188" i="2"/>
  <c r="J1188" i="2"/>
  <c r="BF1188" i="2" s="1"/>
  <c r="BI1173" i="2"/>
  <c r="BH1173" i="2"/>
  <c r="BG1173" i="2"/>
  <c r="BE1173" i="2"/>
  <c r="T1173" i="2"/>
  <c r="R1173" i="2"/>
  <c r="P1173" i="2"/>
  <c r="BK1173" i="2"/>
  <c r="J1173" i="2"/>
  <c r="BF1173" i="2" s="1"/>
  <c r="BI1169" i="2"/>
  <c r="BH1169" i="2"/>
  <c r="BG1169" i="2"/>
  <c r="BE1169" i="2"/>
  <c r="T1169" i="2"/>
  <c r="R1169" i="2"/>
  <c r="P1169" i="2"/>
  <c r="BK1169" i="2"/>
  <c r="J1169" i="2"/>
  <c r="BF1169" i="2" s="1"/>
  <c r="BI1164" i="2"/>
  <c r="BH1164" i="2"/>
  <c r="BG1164" i="2"/>
  <c r="BE1164" i="2"/>
  <c r="T1164" i="2"/>
  <c r="R1164" i="2"/>
  <c r="P1164" i="2"/>
  <c r="P1155" i="2" s="1"/>
  <c r="BK1164" i="2"/>
  <c r="J1164" i="2"/>
  <c r="BF1164" i="2" s="1"/>
  <c r="BI1156" i="2"/>
  <c r="BH1156" i="2"/>
  <c r="BG1156" i="2"/>
  <c r="BE1156" i="2"/>
  <c r="T1156" i="2"/>
  <c r="R1156" i="2"/>
  <c r="P1156" i="2"/>
  <c r="BK1156" i="2"/>
  <c r="BK1155" i="2" s="1"/>
  <c r="J1155" i="2" s="1"/>
  <c r="J79" i="2" s="1"/>
  <c r="J1156" i="2"/>
  <c r="BF1156" i="2" s="1"/>
  <c r="BI1153" i="2"/>
  <c r="BH1153" i="2"/>
  <c r="BG1153" i="2"/>
  <c r="BE1153" i="2"/>
  <c r="T1153" i="2"/>
  <c r="R1153" i="2"/>
  <c r="P1153" i="2"/>
  <c r="BK1153" i="2"/>
  <c r="J1153" i="2"/>
  <c r="BF1153" i="2" s="1"/>
  <c r="BI1150" i="2"/>
  <c r="BH1150" i="2"/>
  <c r="BG1150" i="2"/>
  <c r="BE1150" i="2"/>
  <c r="T1150" i="2"/>
  <c r="R1150" i="2"/>
  <c r="P1150" i="2"/>
  <c r="BK1150" i="2"/>
  <c r="J1150" i="2"/>
  <c r="BF1150" i="2" s="1"/>
  <c r="BI1145" i="2"/>
  <c r="BH1145" i="2"/>
  <c r="BG1145" i="2"/>
  <c r="BE1145" i="2"/>
  <c r="T1145" i="2"/>
  <c r="R1145" i="2"/>
  <c r="P1145" i="2"/>
  <c r="BK1145" i="2"/>
  <c r="J1145" i="2"/>
  <c r="BF1145" i="2" s="1"/>
  <c r="BI1138" i="2"/>
  <c r="BH1138" i="2"/>
  <c r="BG1138" i="2"/>
  <c r="BE1138" i="2"/>
  <c r="T1138" i="2"/>
  <c r="R1138" i="2"/>
  <c r="P1138" i="2"/>
  <c r="BK1138" i="2"/>
  <c r="J1138" i="2"/>
  <c r="BF1138" i="2" s="1"/>
  <c r="BI1133" i="2"/>
  <c r="BH1133" i="2"/>
  <c r="BG1133" i="2"/>
  <c r="BE1133" i="2"/>
  <c r="T1133" i="2"/>
  <c r="R1133" i="2"/>
  <c r="R1132" i="2" s="1"/>
  <c r="P1133" i="2"/>
  <c r="BK1133" i="2"/>
  <c r="J1133" i="2"/>
  <c r="BF1133" i="2" s="1"/>
  <c r="BI1130" i="2"/>
  <c r="BH1130" i="2"/>
  <c r="BG1130" i="2"/>
  <c r="BE1130" i="2"/>
  <c r="T1130" i="2"/>
  <c r="R1130" i="2"/>
  <c r="P1130" i="2"/>
  <c r="BK1130" i="2"/>
  <c r="J1130" i="2"/>
  <c r="BF1130" i="2" s="1"/>
  <c r="BI1126" i="2"/>
  <c r="BH1126" i="2"/>
  <c r="BG1126" i="2"/>
  <c r="BE1126" i="2"/>
  <c r="T1126" i="2"/>
  <c r="R1126" i="2"/>
  <c r="P1126" i="2"/>
  <c r="BK1126" i="2"/>
  <c r="J1126" i="2"/>
  <c r="BF1126" i="2" s="1"/>
  <c r="BI1121" i="2"/>
  <c r="BH1121" i="2"/>
  <c r="BG1121" i="2"/>
  <c r="BE1121" i="2"/>
  <c r="T1121" i="2"/>
  <c r="R1121" i="2"/>
  <c r="P1121" i="2"/>
  <c r="BK1121" i="2"/>
  <c r="J1121" i="2"/>
  <c r="BF1121" i="2" s="1"/>
  <c r="BI1116" i="2"/>
  <c r="BH1116" i="2"/>
  <c r="BG1116" i="2"/>
  <c r="BE1116" i="2"/>
  <c r="T1116" i="2"/>
  <c r="R1116" i="2"/>
  <c r="P1116" i="2"/>
  <c r="BK1116" i="2"/>
  <c r="BK1115" i="2" s="1"/>
  <c r="J1115" i="2" s="1"/>
  <c r="J77" i="2" s="1"/>
  <c r="J1116" i="2"/>
  <c r="BF1116" i="2" s="1"/>
  <c r="BI1109" i="2"/>
  <c r="BH1109" i="2"/>
  <c r="BG1109" i="2"/>
  <c r="BE1109" i="2"/>
  <c r="T1109" i="2"/>
  <c r="T1108" i="2" s="1"/>
  <c r="R1109" i="2"/>
  <c r="R1108" i="2" s="1"/>
  <c r="P1109" i="2"/>
  <c r="P1108" i="2" s="1"/>
  <c r="BK1109" i="2"/>
  <c r="BK1108" i="2" s="1"/>
  <c r="J1108" i="2" s="1"/>
  <c r="J76" i="2" s="1"/>
  <c r="J1109" i="2"/>
  <c r="BF1109" i="2" s="1"/>
  <c r="BI1103" i="2"/>
  <c r="BH1103" i="2"/>
  <c r="BG1103" i="2"/>
  <c r="BE1103" i="2"/>
  <c r="T1103" i="2"/>
  <c r="T1102" i="2" s="1"/>
  <c r="R1103" i="2"/>
  <c r="R1102" i="2" s="1"/>
  <c r="P1103" i="2"/>
  <c r="P1102" i="2" s="1"/>
  <c r="BK1103" i="2"/>
  <c r="BK1102" i="2" s="1"/>
  <c r="J1102" i="2" s="1"/>
  <c r="J75" i="2" s="1"/>
  <c r="J1103" i="2"/>
  <c r="BF1103" i="2" s="1"/>
  <c r="BI1093" i="2"/>
  <c r="BH1093" i="2"/>
  <c r="BG1093" i="2"/>
  <c r="BE1093" i="2"/>
  <c r="T1093" i="2"/>
  <c r="T1092" i="2" s="1"/>
  <c r="R1093" i="2"/>
  <c r="R1092" i="2" s="1"/>
  <c r="P1093" i="2"/>
  <c r="P1092" i="2" s="1"/>
  <c r="BK1093" i="2"/>
  <c r="BK1092" i="2" s="1"/>
  <c r="J1092" i="2" s="1"/>
  <c r="J74" i="2" s="1"/>
  <c r="J1093" i="2"/>
  <c r="BF1093" i="2" s="1"/>
  <c r="BI1090" i="2"/>
  <c r="BH1090" i="2"/>
  <c r="BG1090" i="2"/>
  <c r="BE1090" i="2"/>
  <c r="T1090" i="2"/>
  <c r="T1089" i="2" s="1"/>
  <c r="R1090" i="2"/>
  <c r="R1089" i="2" s="1"/>
  <c r="P1090" i="2"/>
  <c r="P1089" i="2" s="1"/>
  <c r="BK1090" i="2"/>
  <c r="BK1089" i="2" s="1"/>
  <c r="J1089" i="2" s="1"/>
  <c r="J73" i="2" s="1"/>
  <c r="J1090" i="2"/>
  <c r="BF1090" i="2" s="1"/>
  <c r="BI1087" i="2"/>
  <c r="BH1087" i="2"/>
  <c r="BG1087" i="2"/>
  <c r="BE1087" i="2"/>
  <c r="T1087" i="2"/>
  <c r="R1087" i="2"/>
  <c r="P1087" i="2"/>
  <c r="BK1087" i="2"/>
  <c r="J1087" i="2"/>
  <c r="BF1087" i="2" s="1"/>
  <c r="BI1078" i="2"/>
  <c r="BH1078" i="2"/>
  <c r="BG1078" i="2"/>
  <c r="BE1078" i="2"/>
  <c r="T1078" i="2"/>
  <c r="R1078" i="2"/>
  <c r="P1078" i="2"/>
  <c r="BK1078" i="2"/>
  <c r="J1078" i="2"/>
  <c r="BF1078" i="2" s="1"/>
  <c r="BI1074" i="2"/>
  <c r="BH1074" i="2"/>
  <c r="BG1074" i="2"/>
  <c r="BE1074" i="2"/>
  <c r="T1074" i="2"/>
  <c r="R1074" i="2"/>
  <c r="P1074" i="2"/>
  <c r="BK1074" i="2"/>
  <c r="J1074" i="2"/>
  <c r="BF1074" i="2" s="1"/>
  <c r="BI1069" i="2"/>
  <c r="BH1069" i="2"/>
  <c r="BG1069" i="2"/>
  <c r="BE1069" i="2"/>
  <c r="T1069" i="2"/>
  <c r="R1069" i="2"/>
  <c r="P1069" i="2"/>
  <c r="BK1069" i="2"/>
  <c r="J1069" i="2"/>
  <c r="BF1069" i="2" s="1"/>
  <c r="BI1066" i="2"/>
  <c r="BH1066" i="2"/>
  <c r="BG1066" i="2"/>
  <c r="BF1066" i="2"/>
  <c r="BE1066" i="2"/>
  <c r="T1066" i="2"/>
  <c r="R1066" i="2"/>
  <c r="P1066" i="2"/>
  <c r="BK1066" i="2"/>
  <c r="J1066" i="2"/>
  <c r="BI1059" i="2"/>
  <c r="BH1059" i="2"/>
  <c r="BG1059" i="2"/>
  <c r="BE1059" i="2"/>
  <c r="T1059" i="2"/>
  <c r="R1059" i="2"/>
  <c r="P1059" i="2"/>
  <c r="BK1059" i="2"/>
  <c r="J1059" i="2"/>
  <c r="BF1059" i="2" s="1"/>
  <c r="BI1052" i="2"/>
  <c r="BH1052" i="2"/>
  <c r="BG1052" i="2"/>
  <c r="BE1052" i="2"/>
  <c r="T1052" i="2"/>
  <c r="R1052" i="2"/>
  <c r="P1052" i="2"/>
  <c r="BK1052" i="2"/>
  <c r="J1052" i="2"/>
  <c r="BF1052" i="2" s="1"/>
  <c r="BI1047" i="2"/>
  <c r="BH1047" i="2"/>
  <c r="BG1047" i="2"/>
  <c r="BE1047" i="2"/>
  <c r="T1047" i="2"/>
  <c r="R1047" i="2"/>
  <c r="P1047" i="2"/>
  <c r="BK1047" i="2"/>
  <c r="J1047" i="2"/>
  <c r="BF1047" i="2" s="1"/>
  <c r="BI1042" i="2"/>
  <c r="BH1042" i="2"/>
  <c r="BG1042" i="2"/>
  <c r="BE1042" i="2"/>
  <c r="T1042" i="2"/>
  <c r="R1042" i="2"/>
  <c r="P1042" i="2"/>
  <c r="BK1042" i="2"/>
  <c r="J1042" i="2"/>
  <c r="BF1042" i="2" s="1"/>
  <c r="BI1009" i="2"/>
  <c r="BH1009" i="2"/>
  <c r="BG1009" i="2"/>
  <c r="BE1009" i="2"/>
  <c r="T1009" i="2"/>
  <c r="R1009" i="2"/>
  <c r="P1009" i="2"/>
  <c r="BK1009" i="2"/>
  <c r="BK1008" i="2" s="1"/>
  <c r="J1008" i="2" s="1"/>
  <c r="J72" i="2" s="1"/>
  <c r="J1009" i="2"/>
  <c r="BF1009" i="2" s="1"/>
  <c r="BI1006" i="2"/>
  <c r="BH1006" i="2"/>
  <c r="BG1006" i="2"/>
  <c r="BE1006" i="2"/>
  <c r="T1006" i="2"/>
  <c r="R1006" i="2"/>
  <c r="P1006" i="2"/>
  <c r="BK1006" i="2"/>
  <c r="J1006" i="2"/>
  <c r="BF1006" i="2" s="1"/>
  <c r="BI1003" i="2"/>
  <c r="BH1003" i="2"/>
  <c r="BG1003" i="2"/>
  <c r="BE1003" i="2"/>
  <c r="T1003" i="2"/>
  <c r="R1003" i="2"/>
  <c r="P1003" i="2"/>
  <c r="BK1003" i="2"/>
  <c r="J1003" i="2"/>
  <c r="BF1003" i="2" s="1"/>
  <c r="BI998" i="2"/>
  <c r="BH998" i="2"/>
  <c r="BG998" i="2"/>
  <c r="BE998" i="2"/>
  <c r="T998" i="2"/>
  <c r="R998" i="2"/>
  <c r="P998" i="2"/>
  <c r="BK998" i="2"/>
  <c r="J998" i="2"/>
  <c r="BF998" i="2" s="1"/>
  <c r="BI993" i="2"/>
  <c r="BH993" i="2"/>
  <c r="BG993" i="2"/>
  <c r="BE993" i="2"/>
  <c r="T993" i="2"/>
  <c r="R993" i="2"/>
  <c r="P993" i="2"/>
  <c r="BK993" i="2"/>
  <c r="J993" i="2"/>
  <c r="BF993" i="2" s="1"/>
  <c r="BI989" i="2"/>
  <c r="BH989" i="2"/>
  <c r="BG989" i="2"/>
  <c r="BE989" i="2"/>
  <c r="T989" i="2"/>
  <c r="R989" i="2"/>
  <c r="P989" i="2"/>
  <c r="BK989" i="2"/>
  <c r="J989" i="2"/>
  <c r="BF989" i="2" s="1"/>
  <c r="BI983" i="2"/>
  <c r="BH983" i="2"/>
  <c r="BG983" i="2"/>
  <c r="BE983" i="2"/>
  <c r="T983" i="2"/>
  <c r="R983" i="2"/>
  <c r="P983" i="2"/>
  <c r="BK983" i="2"/>
  <c r="J983" i="2"/>
  <c r="BF983" i="2" s="1"/>
  <c r="BI975" i="2"/>
  <c r="BH975" i="2"/>
  <c r="BG975" i="2"/>
  <c r="BE975" i="2"/>
  <c r="T975" i="2"/>
  <c r="R975" i="2"/>
  <c r="P975" i="2"/>
  <c r="BK975" i="2"/>
  <c r="J975" i="2"/>
  <c r="BF975" i="2" s="1"/>
  <c r="BI968" i="2"/>
  <c r="BH968" i="2"/>
  <c r="BG968" i="2"/>
  <c r="BE968" i="2"/>
  <c r="T968" i="2"/>
  <c r="R968" i="2"/>
  <c r="P968" i="2"/>
  <c r="BK968" i="2"/>
  <c r="J968" i="2"/>
  <c r="BF968" i="2" s="1"/>
  <c r="BI963" i="2"/>
  <c r="BH963" i="2"/>
  <c r="BG963" i="2"/>
  <c r="BE963" i="2"/>
  <c r="T963" i="2"/>
  <c r="R963" i="2"/>
  <c r="P963" i="2"/>
  <c r="BK963" i="2"/>
  <c r="J963" i="2"/>
  <c r="BF963" i="2" s="1"/>
  <c r="BI957" i="2"/>
  <c r="BH957" i="2"/>
  <c r="BG957" i="2"/>
  <c r="BE957" i="2"/>
  <c r="T957" i="2"/>
  <c r="R957" i="2"/>
  <c r="P957" i="2"/>
  <c r="P948" i="2" s="1"/>
  <c r="BK957" i="2"/>
  <c r="J957" i="2"/>
  <c r="BF957" i="2" s="1"/>
  <c r="BI949" i="2"/>
  <c r="BH949" i="2"/>
  <c r="BG949" i="2"/>
  <c r="BE949" i="2"/>
  <c r="T949" i="2"/>
  <c r="R949" i="2"/>
  <c r="R948" i="2" s="1"/>
  <c r="P949" i="2"/>
  <c r="BK949" i="2"/>
  <c r="BK948" i="2" s="1"/>
  <c r="J948" i="2" s="1"/>
  <c r="J71" i="2" s="1"/>
  <c r="J949" i="2"/>
  <c r="BF949" i="2" s="1"/>
  <c r="BI946" i="2"/>
  <c r="BH946" i="2"/>
  <c r="BG946" i="2"/>
  <c r="BE946" i="2"/>
  <c r="T946" i="2"/>
  <c r="R946" i="2"/>
  <c r="P946" i="2"/>
  <c r="BK946" i="2"/>
  <c r="J946" i="2"/>
  <c r="BF946" i="2" s="1"/>
  <c r="BI936" i="2"/>
  <c r="BH936" i="2"/>
  <c r="BG936" i="2"/>
  <c r="BE936" i="2"/>
  <c r="T936" i="2"/>
  <c r="R936" i="2"/>
  <c r="P936" i="2"/>
  <c r="BK936" i="2"/>
  <c r="J936" i="2"/>
  <c r="BF936" i="2" s="1"/>
  <c r="BI929" i="2"/>
  <c r="BH929" i="2"/>
  <c r="BG929" i="2"/>
  <c r="BE929" i="2"/>
  <c r="T929" i="2"/>
  <c r="R929" i="2"/>
  <c r="R928" i="2" s="1"/>
  <c r="P929" i="2"/>
  <c r="BK929" i="2"/>
  <c r="BK928" i="2" s="1"/>
  <c r="J928" i="2" s="1"/>
  <c r="J70" i="2" s="1"/>
  <c r="J929" i="2"/>
  <c r="BF929" i="2" s="1"/>
  <c r="BI925" i="2"/>
  <c r="BH925" i="2"/>
  <c r="BG925" i="2"/>
  <c r="BE925" i="2"/>
  <c r="T925" i="2"/>
  <c r="T924" i="2" s="1"/>
  <c r="R925" i="2"/>
  <c r="R924" i="2" s="1"/>
  <c r="P925" i="2"/>
  <c r="P924" i="2" s="1"/>
  <c r="BK925" i="2"/>
  <c r="BK924" i="2" s="1"/>
  <c r="J924" i="2" s="1"/>
  <c r="J68" i="2" s="1"/>
  <c r="J925" i="2"/>
  <c r="BF925" i="2" s="1"/>
  <c r="BI922" i="2"/>
  <c r="BH922" i="2"/>
  <c r="BG922" i="2"/>
  <c r="BE922" i="2"/>
  <c r="T922" i="2"/>
  <c r="R922" i="2"/>
  <c r="P922" i="2"/>
  <c r="BK922" i="2"/>
  <c r="J922" i="2"/>
  <c r="BF922" i="2" s="1"/>
  <c r="BI919" i="2"/>
  <c r="BH919" i="2"/>
  <c r="BG919" i="2"/>
  <c r="BE919" i="2"/>
  <c r="T919" i="2"/>
  <c r="R919" i="2"/>
  <c r="P919" i="2"/>
  <c r="BK919" i="2"/>
  <c r="J919" i="2"/>
  <c r="BF919" i="2" s="1"/>
  <c r="BI917" i="2"/>
  <c r="BH917" i="2"/>
  <c r="BG917" i="2"/>
  <c r="BE917" i="2"/>
  <c r="T917" i="2"/>
  <c r="R917" i="2"/>
  <c r="P917" i="2"/>
  <c r="BK917" i="2"/>
  <c r="J917" i="2"/>
  <c r="BF917" i="2" s="1"/>
  <c r="BI915" i="2"/>
  <c r="BH915" i="2"/>
  <c r="BG915" i="2"/>
  <c r="BE915" i="2"/>
  <c r="T915" i="2"/>
  <c r="R915" i="2"/>
  <c r="P915" i="2"/>
  <c r="BK915" i="2"/>
  <c r="J915" i="2"/>
  <c r="BF915" i="2" s="1"/>
  <c r="BI907" i="2"/>
  <c r="BH907" i="2"/>
  <c r="BG907" i="2"/>
  <c r="BE907" i="2"/>
  <c r="T907" i="2"/>
  <c r="R907" i="2"/>
  <c r="P907" i="2"/>
  <c r="BK907" i="2"/>
  <c r="J907" i="2"/>
  <c r="BF907" i="2" s="1"/>
  <c r="BI902" i="2"/>
  <c r="BH902" i="2"/>
  <c r="BG902" i="2"/>
  <c r="BE902" i="2"/>
  <c r="T902" i="2"/>
  <c r="R902" i="2"/>
  <c r="P902" i="2"/>
  <c r="BK902" i="2"/>
  <c r="J902" i="2"/>
  <c r="BF902" i="2" s="1"/>
  <c r="BI897" i="2"/>
  <c r="BH897" i="2"/>
  <c r="BG897" i="2"/>
  <c r="BE897" i="2"/>
  <c r="T897" i="2"/>
  <c r="R897" i="2"/>
  <c r="P897" i="2"/>
  <c r="BK897" i="2"/>
  <c r="J897" i="2"/>
  <c r="BF897" i="2" s="1"/>
  <c r="BI890" i="2"/>
  <c r="BH890" i="2"/>
  <c r="BG890" i="2"/>
  <c r="BE890" i="2"/>
  <c r="T890" i="2"/>
  <c r="R890" i="2"/>
  <c r="P890" i="2"/>
  <c r="BK890" i="2"/>
  <c r="J890" i="2"/>
  <c r="BF890" i="2" s="1"/>
  <c r="BI883" i="2"/>
  <c r="BH883" i="2"/>
  <c r="BG883" i="2"/>
  <c r="BE883" i="2"/>
  <c r="T883" i="2"/>
  <c r="R883" i="2"/>
  <c r="P883" i="2"/>
  <c r="BK883" i="2"/>
  <c r="J883" i="2"/>
  <c r="BF883" i="2" s="1"/>
  <c r="BI878" i="2"/>
  <c r="BH878" i="2"/>
  <c r="BG878" i="2"/>
  <c r="BE878" i="2"/>
  <c r="T878" i="2"/>
  <c r="R878" i="2"/>
  <c r="P878" i="2"/>
  <c r="BK878" i="2"/>
  <c r="J878" i="2"/>
  <c r="BF878" i="2" s="1"/>
  <c r="BI876" i="2"/>
  <c r="BH876" i="2"/>
  <c r="BG876" i="2"/>
  <c r="BE876" i="2"/>
  <c r="T876" i="2"/>
  <c r="R876" i="2"/>
  <c r="P876" i="2"/>
  <c r="BK876" i="2"/>
  <c r="J876" i="2"/>
  <c r="BF876" i="2" s="1"/>
  <c r="BI874" i="2"/>
  <c r="BH874" i="2"/>
  <c r="BG874" i="2"/>
  <c r="BE874" i="2"/>
  <c r="T874" i="2"/>
  <c r="R874" i="2"/>
  <c r="P874" i="2"/>
  <c r="BK874" i="2"/>
  <c r="J874" i="2"/>
  <c r="BF874" i="2" s="1"/>
  <c r="BI871" i="2"/>
  <c r="BH871" i="2"/>
  <c r="BG871" i="2"/>
  <c r="BE871" i="2"/>
  <c r="T871" i="2"/>
  <c r="R871" i="2"/>
  <c r="P871" i="2"/>
  <c r="BK871" i="2"/>
  <c r="J871" i="2"/>
  <c r="BF871" i="2" s="1"/>
  <c r="BI868" i="2"/>
  <c r="BH868" i="2"/>
  <c r="BG868" i="2"/>
  <c r="BE868" i="2"/>
  <c r="T868" i="2"/>
  <c r="R868" i="2"/>
  <c r="P868" i="2"/>
  <c r="BK868" i="2"/>
  <c r="J868" i="2"/>
  <c r="BF868" i="2" s="1"/>
  <c r="BI865" i="2"/>
  <c r="BH865" i="2"/>
  <c r="BG865" i="2"/>
  <c r="BE865" i="2"/>
  <c r="T865" i="2"/>
  <c r="R865" i="2"/>
  <c r="P865" i="2"/>
  <c r="BK865" i="2"/>
  <c r="J865" i="2"/>
  <c r="BF865" i="2" s="1"/>
  <c r="BI862" i="2"/>
  <c r="BH862" i="2"/>
  <c r="BG862" i="2"/>
  <c r="BE862" i="2"/>
  <c r="T862" i="2"/>
  <c r="R862" i="2"/>
  <c r="P862" i="2"/>
  <c r="BK862" i="2"/>
  <c r="J862" i="2"/>
  <c r="BF862" i="2" s="1"/>
  <c r="BI860" i="2"/>
  <c r="BH860" i="2"/>
  <c r="BG860" i="2"/>
  <c r="BE860" i="2"/>
  <c r="T860" i="2"/>
  <c r="R860" i="2"/>
  <c r="P860" i="2"/>
  <c r="BK860" i="2"/>
  <c r="J860" i="2"/>
  <c r="BF860" i="2" s="1"/>
  <c r="BI857" i="2"/>
  <c r="BH857" i="2"/>
  <c r="BG857" i="2"/>
  <c r="BE857" i="2"/>
  <c r="T857" i="2"/>
  <c r="R857" i="2"/>
  <c r="P857" i="2"/>
  <c r="BK857" i="2"/>
  <c r="J857" i="2"/>
  <c r="BF857" i="2" s="1"/>
  <c r="BI855" i="2"/>
  <c r="BH855" i="2"/>
  <c r="BG855" i="2"/>
  <c r="BE855" i="2"/>
  <c r="T855" i="2"/>
  <c r="R855" i="2"/>
  <c r="P855" i="2"/>
  <c r="BK855" i="2"/>
  <c r="J855" i="2"/>
  <c r="BF855" i="2" s="1"/>
  <c r="BI853" i="2"/>
  <c r="BH853" i="2"/>
  <c r="BG853" i="2"/>
  <c r="BE853" i="2"/>
  <c r="T853" i="2"/>
  <c r="R853" i="2"/>
  <c r="P853" i="2"/>
  <c r="BK853" i="2"/>
  <c r="J853" i="2"/>
  <c r="BF853" i="2" s="1"/>
  <c r="BI850" i="2"/>
  <c r="BH850" i="2"/>
  <c r="BG850" i="2"/>
  <c r="BE850" i="2"/>
  <c r="T850" i="2"/>
  <c r="R850" i="2"/>
  <c r="P850" i="2"/>
  <c r="BK850" i="2"/>
  <c r="J850" i="2"/>
  <c r="BF850" i="2" s="1"/>
  <c r="BI845" i="2"/>
  <c r="BH845" i="2"/>
  <c r="BG845" i="2"/>
  <c r="BE845" i="2"/>
  <c r="T845" i="2"/>
  <c r="R845" i="2"/>
  <c r="R844" i="2" s="1"/>
  <c r="P845" i="2"/>
  <c r="BK845" i="2"/>
  <c r="BK844" i="2" s="1"/>
  <c r="J844" i="2" s="1"/>
  <c r="J66" i="2" s="1"/>
  <c r="J845" i="2"/>
  <c r="BF845" i="2" s="1"/>
  <c r="BI841" i="2"/>
  <c r="BH841" i="2"/>
  <c r="BG841" i="2"/>
  <c r="BE841" i="2"/>
  <c r="T841" i="2"/>
  <c r="R841" i="2"/>
  <c r="P841" i="2"/>
  <c r="BK841" i="2"/>
  <c r="J841" i="2"/>
  <c r="BF841" i="2" s="1"/>
  <c r="BI839" i="2"/>
  <c r="BH839" i="2"/>
  <c r="BG839" i="2"/>
  <c r="BE839" i="2"/>
  <c r="T839" i="2"/>
  <c r="R839" i="2"/>
  <c r="P839" i="2"/>
  <c r="BK839" i="2"/>
  <c r="J839" i="2"/>
  <c r="BF839" i="2" s="1"/>
  <c r="BI837" i="2"/>
  <c r="BH837" i="2"/>
  <c r="BG837" i="2"/>
  <c r="BE837" i="2"/>
  <c r="T837" i="2"/>
  <c r="R837" i="2"/>
  <c r="P837" i="2"/>
  <c r="BK837" i="2"/>
  <c r="J837" i="2"/>
  <c r="BF837" i="2" s="1"/>
  <c r="BI828" i="2"/>
  <c r="BH828" i="2"/>
  <c r="BG828" i="2"/>
  <c r="BE828" i="2"/>
  <c r="T828" i="2"/>
  <c r="R828" i="2"/>
  <c r="P828" i="2"/>
  <c r="BK828" i="2"/>
  <c r="J828" i="2"/>
  <c r="BF828" i="2" s="1"/>
  <c r="BI825" i="2"/>
  <c r="BH825" i="2"/>
  <c r="BG825" i="2"/>
  <c r="BE825" i="2"/>
  <c r="T825" i="2"/>
  <c r="R825" i="2"/>
  <c r="P825" i="2"/>
  <c r="BK825" i="2"/>
  <c r="J825" i="2"/>
  <c r="BF825" i="2" s="1"/>
  <c r="BI819" i="2"/>
  <c r="BH819" i="2"/>
  <c r="BG819" i="2"/>
  <c r="BE819" i="2"/>
  <c r="T819" i="2"/>
  <c r="R819" i="2"/>
  <c r="P819" i="2"/>
  <c r="BK819" i="2"/>
  <c r="J819" i="2"/>
  <c r="BF819" i="2" s="1"/>
  <c r="BI814" i="2"/>
  <c r="BH814" i="2"/>
  <c r="BG814" i="2"/>
  <c r="BE814" i="2"/>
  <c r="T814" i="2"/>
  <c r="R814" i="2"/>
  <c r="P814" i="2"/>
  <c r="BK814" i="2"/>
  <c r="J814" i="2"/>
  <c r="BF814" i="2" s="1"/>
  <c r="BI809" i="2"/>
  <c r="BH809" i="2"/>
  <c r="BG809" i="2"/>
  <c r="BE809" i="2"/>
  <c r="T809" i="2"/>
  <c r="R809" i="2"/>
  <c r="P809" i="2"/>
  <c r="BK809" i="2"/>
  <c r="J809" i="2"/>
  <c r="BF809" i="2" s="1"/>
  <c r="BI804" i="2"/>
  <c r="BH804" i="2"/>
  <c r="BG804" i="2"/>
  <c r="BE804" i="2"/>
  <c r="T804" i="2"/>
  <c r="R804" i="2"/>
  <c r="P804" i="2"/>
  <c r="BK804" i="2"/>
  <c r="J804" i="2"/>
  <c r="BF804" i="2" s="1"/>
  <c r="BI799" i="2"/>
  <c r="BH799" i="2"/>
  <c r="BG799" i="2"/>
  <c r="BE799" i="2"/>
  <c r="T799" i="2"/>
  <c r="R799" i="2"/>
  <c r="P799" i="2"/>
  <c r="BK799" i="2"/>
  <c r="J799" i="2"/>
  <c r="BF799" i="2" s="1"/>
  <c r="BI794" i="2"/>
  <c r="BH794" i="2"/>
  <c r="BG794" i="2"/>
  <c r="BE794" i="2"/>
  <c r="T794" i="2"/>
  <c r="R794" i="2"/>
  <c r="P794" i="2"/>
  <c r="BK794" i="2"/>
  <c r="J794" i="2"/>
  <c r="BF794" i="2" s="1"/>
  <c r="BI787" i="2"/>
  <c r="BH787" i="2"/>
  <c r="BG787" i="2"/>
  <c r="BE787" i="2"/>
  <c r="T787" i="2"/>
  <c r="R787" i="2"/>
  <c r="P787" i="2"/>
  <c r="BK787" i="2"/>
  <c r="J787" i="2"/>
  <c r="BF787" i="2" s="1"/>
  <c r="BI733" i="2"/>
  <c r="BH733" i="2"/>
  <c r="BG733" i="2"/>
  <c r="BE733" i="2"/>
  <c r="T733" i="2"/>
  <c r="R733" i="2"/>
  <c r="P733" i="2"/>
  <c r="BK733" i="2"/>
  <c r="J733" i="2"/>
  <c r="BF733" i="2" s="1"/>
  <c r="BI705" i="2"/>
  <c r="BH705" i="2"/>
  <c r="BG705" i="2"/>
  <c r="BE705" i="2"/>
  <c r="T705" i="2"/>
  <c r="R705" i="2"/>
  <c r="P705" i="2"/>
  <c r="BK705" i="2"/>
  <c r="J705" i="2"/>
  <c r="BF705" i="2" s="1"/>
  <c r="BI691" i="2"/>
  <c r="BH691" i="2"/>
  <c r="BG691" i="2"/>
  <c r="BE691" i="2"/>
  <c r="T691" i="2"/>
  <c r="R691" i="2"/>
  <c r="P691" i="2"/>
  <c r="BK691" i="2"/>
  <c r="J691" i="2"/>
  <c r="BF691" i="2" s="1"/>
  <c r="BI671" i="2"/>
  <c r="BH671" i="2"/>
  <c r="BG671" i="2"/>
  <c r="BE671" i="2"/>
  <c r="T671" i="2"/>
  <c r="R671" i="2"/>
  <c r="P671" i="2"/>
  <c r="BK671" i="2"/>
  <c r="J671" i="2"/>
  <c r="BF671" i="2" s="1"/>
  <c r="BI666" i="2"/>
  <c r="BH666" i="2"/>
  <c r="BG666" i="2"/>
  <c r="BE666" i="2"/>
  <c r="T666" i="2"/>
  <c r="R666" i="2"/>
  <c r="P666" i="2"/>
  <c r="BK666" i="2"/>
  <c r="J666" i="2"/>
  <c r="BF666" i="2" s="1"/>
  <c r="BI641" i="2"/>
  <c r="BH641" i="2"/>
  <c r="BG641" i="2"/>
  <c r="BE641" i="2"/>
  <c r="T641" i="2"/>
  <c r="R641" i="2"/>
  <c r="P641" i="2"/>
  <c r="BK641" i="2"/>
  <c r="J641" i="2"/>
  <c r="BF641" i="2" s="1"/>
  <c r="BI610" i="2"/>
  <c r="BH610" i="2"/>
  <c r="BG610" i="2"/>
  <c r="BE610" i="2"/>
  <c r="T610" i="2"/>
  <c r="R610" i="2"/>
  <c r="P610" i="2"/>
  <c r="BK610" i="2"/>
  <c r="J610" i="2"/>
  <c r="BF610" i="2" s="1"/>
  <c r="BI605" i="2"/>
  <c r="BH605" i="2"/>
  <c r="BG605" i="2"/>
  <c r="BE605" i="2"/>
  <c r="T605" i="2"/>
  <c r="R605" i="2"/>
  <c r="P605" i="2"/>
  <c r="BK605" i="2"/>
  <c r="J605" i="2"/>
  <c r="BF605" i="2" s="1"/>
  <c r="BI566" i="2"/>
  <c r="BH566" i="2"/>
  <c r="BG566" i="2"/>
  <c r="BE566" i="2"/>
  <c r="T566" i="2"/>
  <c r="R566" i="2"/>
  <c r="P566" i="2"/>
  <c r="BK566" i="2"/>
  <c r="J566" i="2"/>
  <c r="BF566" i="2" s="1"/>
  <c r="BI561" i="2"/>
  <c r="BH561" i="2"/>
  <c r="BG561" i="2"/>
  <c r="BE561" i="2"/>
  <c r="T561" i="2"/>
  <c r="R561" i="2"/>
  <c r="P561" i="2"/>
  <c r="BK561" i="2"/>
  <c r="J561" i="2"/>
  <c r="BF561" i="2" s="1"/>
  <c r="BI558" i="2"/>
  <c r="BH558" i="2"/>
  <c r="BG558" i="2"/>
  <c r="BE558" i="2"/>
  <c r="T558" i="2"/>
  <c r="R558" i="2"/>
  <c r="P558" i="2"/>
  <c r="BK558" i="2"/>
  <c r="J558" i="2"/>
  <c r="BF558" i="2" s="1"/>
  <c r="BI552" i="2"/>
  <c r="BH552" i="2"/>
  <c r="BG552" i="2"/>
  <c r="BE552" i="2"/>
  <c r="T552" i="2"/>
  <c r="R552" i="2"/>
  <c r="P552" i="2"/>
  <c r="BK552" i="2"/>
  <c r="J552" i="2"/>
  <c r="BF552" i="2" s="1"/>
  <c r="BI548" i="2"/>
  <c r="BH548" i="2"/>
  <c r="BG548" i="2"/>
  <c r="BE548" i="2"/>
  <c r="T548" i="2"/>
  <c r="R548" i="2"/>
  <c r="P548" i="2"/>
  <c r="BK548" i="2"/>
  <c r="J548" i="2"/>
  <c r="BF548" i="2" s="1"/>
  <c r="BI519" i="2"/>
  <c r="BH519" i="2"/>
  <c r="BG519" i="2"/>
  <c r="BE519" i="2"/>
  <c r="T519" i="2"/>
  <c r="R519" i="2"/>
  <c r="P519" i="2"/>
  <c r="BK519" i="2"/>
  <c r="J519" i="2"/>
  <c r="BF519" i="2" s="1"/>
  <c r="BI516" i="2"/>
  <c r="BH516" i="2"/>
  <c r="BG516" i="2"/>
  <c r="BE516" i="2"/>
  <c r="T516" i="2"/>
  <c r="R516" i="2"/>
  <c r="P516" i="2"/>
  <c r="BK516" i="2"/>
  <c r="J516" i="2"/>
  <c r="BF516" i="2" s="1"/>
  <c r="BI495" i="2"/>
  <c r="BH495" i="2"/>
  <c r="BG495" i="2"/>
  <c r="BE495" i="2"/>
  <c r="T495" i="2"/>
  <c r="R495" i="2"/>
  <c r="P495" i="2"/>
  <c r="BK495" i="2"/>
  <c r="J495" i="2"/>
  <c r="BF495" i="2" s="1"/>
  <c r="BI491" i="2"/>
  <c r="BH491" i="2"/>
  <c r="BG491" i="2"/>
  <c r="BE491" i="2"/>
  <c r="T491" i="2"/>
  <c r="R491" i="2"/>
  <c r="P491" i="2"/>
  <c r="BK491" i="2"/>
  <c r="J491" i="2"/>
  <c r="BF491" i="2" s="1"/>
  <c r="BI468" i="2"/>
  <c r="BH468" i="2"/>
  <c r="BG468" i="2"/>
  <c r="BF468" i="2"/>
  <c r="BE468" i="2"/>
  <c r="T468" i="2"/>
  <c r="R468" i="2"/>
  <c r="P468" i="2"/>
  <c r="BK468" i="2"/>
  <c r="J468" i="2"/>
  <c r="BI465" i="2"/>
  <c r="BH465" i="2"/>
  <c r="BG465" i="2"/>
  <c r="BE465" i="2"/>
  <c r="T465" i="2"/>
  <c r="R465" i="2"/>
  <c r="P465" i="2"/>
  <c r="BK465" i="2"/>
  <c r="J465" i="2"/>
  <c r="BF465" i="2" s="1"/>
  <c r="BI439" i="2"/>
  <c r="BH439" i="2"/>
  <c r="BG439" i="2"/>
  <c r="BE439" i="2"/>
  <c r="T439" i="2"/>
  <c r="R439" i="2"/>
  <c r="P439" i="2"/>
  <c r="BK439" i="2"/>
  <c r="J439" i="2"/>
  <c r="BF439" i="2" s="1"/>
  <c r="BI436" i="2"/>
  <c r="BH436" i="2"/>
  <c r="BG436" i="2"/>
  <c r="BE436" i="2"/>
  <c r="T436" i="2"/>
  <c r="R436" i="2"/>
  <c r="P436" i="2"/>
  <c r="BK436" i="2"/>
  <c r="J436" i="2"/>
  <c r="BF436" i="2" s="1"/>
  <c r="BI430" i="2"/>
  <c r="BH430" i="2"/>
  <c r="BG430" i="2"/>
  <c r="BE430" i="2"/>
  <c r="T430" i="2"/>
  <c r="R430" i="2"/>
  <c r="P430" i="2"/>
  <c r="BK430" i="2"/>
  <c r="J430" i="2"/>
  <c r="BF430" i="2" s="1"/>
  <c r="BI425" i="2"/>
  <c r="BH425" i="2"/>
  <c r="BG425" i="2"/>
  <c r="BE425" i="2"/>
  <c r="T425" i="2"/>
  <c r="R425" i="2"/>
  <c r="P425" i="2"/>
  <c r="BK425" i="2"/>
  <c r="J425" i="2"/>
  <c r="BF425" i="2" s="1"/>
  <c r="BI420" i="2"/>
  <c r="BH420" i="2"/>
  <c r="BG420" i="2"/>
  <c r="BE420" i="2"/>
  <c r="T420" i="2"/>
  <c r="R420" i="2"/>
  <c r="P420" i="2"/>
  <c r="BK420" i="2"/>
  <c r="J420" i="2"/>
  <c r="BF420" i="2" s="1"/>
  <c r="BI415" i="2"/>
  <c r="BH415" i="2"/>
  <c r="BG415" i="2"/>
  <c r="BE415" i="2"/>
  <c r="T415" i="2"/>
  <c r="R415" i="2"/>
  <c r="P415" i="2"/>
  <c r="BK415" i="2"/>
  <c r="J415" i="2"/>
  <c r="BF415" i="2" s="1"/>
  <c r="BI392" i="2"/>
  <c r="BH392" i="2"/>
  <c r="BG392" i="2"/>
  <c r="BE392" i="2"/>
  <c r="T392" i="2"/>
  <c r="R392" i="2"/>
  <c r="P392" i="2"/>
  <c r="BK392" i="2"/>
  <c r="J392" i="2"/>
  <c r="BF392" i="2" s="1"/>
  <c r="BI383" i="2"/>
  <c r="BH383" i="2"/>
  <c r="BG383" i="2"/>
  <c r="BE383" i="2"/>
  <c r="T383" i="2"/>
  <c r="R383" i="2"/>
  <c r="P383" i="2"/>
  <c r="BK383" i="2"/>
  <c r="J383" i="2"/>
  <c r="BF383" i="2" s="1"/>
  <c r="BI321" i="2"/>
  <c r="BH321" i="2"/>
  <c r="BG321" i="2"/>
  <c r="BE321" i="2"/>
  <c r="T321" i="2"/>
  <c r="R321" i="2"/>
  <c r="P321" i="2"/>
  <c r="BK321" i="2"/>
  <c r="J321" i="2"/>
  <c r="BF321" i="2" s="1"/>
  <c r="BI317" i="2"/>
  <c r="BH317" i="2"/>
  <c r="BG317" i="2"/>
  <c r="BE317" i="2"/>
  <c r="T317" i="2"/>
  <c r="R317" i="2"/>
  <c r="P317" i="2"/>
  <c r="BK317" i="2"/>
  <c r="J317" i="2"/>
  <c r="BF317" i="2" s="1"/>
  <c r="BI314" i="2"/>
  <c r="BH314" i="2"/>
  <c r="BG314" i="2"/>
  <c r="BE314" i="2"/>
  <c r="T314" i="2"/>
  <c r="R314" i="2"/>
  <c r="P314" i="2"/>
  <c r="BK314" i="2"/>
  <c r="J314" i="2"/>
  <c r="BF314" i="2" s="1"/>
  <c r="BI303" i="2"/>
  <c r="BH303" i="2"/>
  <c r="BG303" i="2"/>
  <c r="BE303" i="2"/>
  <c r="T303" i="2"/>
  <c r="R303" i="2"/>
  <c r="P303" i="2"/>
  <c r="BK303" i="2"/>
  <c r="J303" i="2"/>
  <c r="BF303" i="2" s="1"/>
  <c r="BI300" i="2"/>
  <c r="BH300" i="2"/>
  <c r="BG300" i="2"/>
  <c r="BE300" i="2"/>
  <c r="T300" i="2"/>
  <c r="R300" i="2"/>
  <c r="P300" i="2"/>
  <c r="BK300" i="2"/>
  <c r="J300" i="2"/>
  <c r="BF300" i="2" s="1"/>
  <c r="BI294" i="2"/>
  <c r="BH294" i="2"/>
  <c r="BG294" i="2"/>
  <c r="BE294" i="2"/>
  <c r="T294" i="2"/>
  <c r="R294" i="2"/>
  <c r="P294" i="2"/>
  <c r="BK294" i="2"/>
  <c r="J294" i="2"/>
  <c r="BF294" i="2" s="1"/>
  <c r="BI291" i="2"/>
  <c r="BH291" i="2"/>
  <c r="BG291" i="2"/>
  <c r="BE291" i="2"/>
  <c r="T291" i="2"/>
  <c r="R291" i="2"/>
  <c r="P291" i="2"/>
  <c r="BK291" i="2"/>
  <c r="J291" i="2"/>
  <c r="BF291" i="2" s="1"/>
  <c r="BI278" i="2"/>
  <c r="BH278" i="2"/>
  <c r="BG278" i="2"/>
  <c r="BE278" i="2"/>
  <c r="T278" i="2"/>
  <c r="R278" i="2"/>
  <c r="P278" i="2"/>
  <c r="BK278" i="2"/>
  <c r="J278" i="2"/>
  <c r="BF278" i="2" s="1"/>
  <c r="BI273" i="2"/>
  <c r="BH273" i="2"/>
  <c r="BG273" i="2"/>
  <c r="BE273" i="2"/>
  <c r="T273" i="2"/>
  <c r="R273" i="2"/>
  <c r="P273" i="2"/>
  <c r="BK273" i="2"/>
  <c r="J273" i="2"/>
  <c r="BF273" i="2" s="1"/>
  <c r="BI263" i="2"/>
  <c r="BH263" i="2"/>
  <c r="BG263" i="2"/>
  <c r="BE263" i="2"/>
  <c r="T263" i="2"/>
  <c r="R263" i="2"/>
  <c r="P263" i="2"/>
  <c r="BK263" i="2"/>
  <c r="J263" i="2"/>
  <c r="BF263" i="2" s="1"/>
  <c r="BI244" i="2"/>
  <c r="BH244" i="2"/>
  <c r="BG244" i="2"/>
  <c r="BE244" i="2"/>
  <c r="T244" i="2"/>
  <c r="R244" i="2"/>
  <c r="P244" i="2"/>
  <c r="BK244" i="2"/>
  <c r="J244" i="2"/>
  <c r="BF244" i="2" s="1"/>
  <c r="BI225" i="2"/>
  <c r="BH225" i="2"/>
  <c r="BG225" i="2"/>
  <c r="BE225" i="2"/>
  <c r="T225" i="2"/>
  <c r="R225" i="2"/>
  <c r="P225" i="2"/>
  <c r="BK225" i="2"/>
  <c r="J225" i="2"/>
  <c r="BF225" i="2" s="1"/>
  <c r="BI205" i="2"/>
  <c r="BH205" i="2"/>
  <c r="BG205" i="2"/>
  <c r="BE205" i="2"/>
  <c r="T205" i="2"/>
  <c r="R205" i="2"/>
  <c r="P205" i="2"/>
  <c r="BK205" i="2"/>
  <c r="J205" i="2"/>
  <c r="BF205" i="2" s="1"/>
  <c r="BI200" i="2"/>
  <c r="BH200" i="2"/>
  <c r="BG200" i="2"/>
  <c r="BE200" i="2"/>
  <c r="T200" i="2"/>
  <c r="R200" i="2"/>
  <c r="P200" i="2"/>
  <c r="BK200" i="2"/>
  <c r="J200" i="2"/>
  <c r="BF200" i="2" s="1"/>
  <c r="BI194" i="2"/>
  <c r="BH194" i="2"/>
  <c r="BG194" i="2"/>
  <c r="BE194" i="2"/>
  <c r="T194" i="2"/>
  <c r="R194" i="2"/>
  <c r="P194" i="2"/>
  <c r="BK194" i="2"/>
  <c r="J194" i="2"/>
  <c r="BF194" i="2" s="1"/>
  <c r="BI191" i="2"/>
  <c r="BH191" i="2"/>
  <c r="BG191" i="2"/>
  <c r="BE191" i="2"/>
  <c r="T191" i="2"/>
  <c r="R191" i="2"/>
  <c r="P191" i="2"/>
  <c r="BK191" i="2"/>
  <c r="J191" i="2"/>
  <c r="BF191" i="2" s="1"/>
  <c r="BI184" i="2"/>
  <c r="BH184" i="2"/>
  <c r="BG184" i="2"/>
  <c r="BE184" i="2"/>
  <c r="T184" i="2"/>
  <c r="R184" i="2"/>
  <c r="R177" i="2" s="1"/>
  <c r="P184" i="2"/>
  <c r="BK184" i="2"/>
  <c r="J184" i="2"/>
  <c r="BF184" i="2" s="1"/>
  <c r="BI178" i="2"/>
  <c r="BH178" i="2"/>
  <c r="BG178" i="2"/>
  <c r="BE178" i="2"/>
  <c r="T178" i="2"/>
  <c r="T177" i="2" s="1"/>
  <c r="R178" i="2"/>
  <c r="P178" i="2"/>
  <c r="BK178" i="2"/>
  <c r="J178" i="2"/>
  <c r="BF178" i="2" s="1"/>
  <c r="BI172" i="2"/>
  <c r="BH172" i="2"/>
  <c r="BG172" i="2"/>
  <c r="BE172" i="2"/>
  <c r="T172" i="2"/>
  <c r="R172" i="2"/>
  <c r="P172" i="2"/>
  <c r="BK172" i="2"/>
  <c r="J172" i="2"/>
  <c r="BF172" i="2" s="1"/>
  <c r="BI170" i="2"/>
  <c r="BH170" i="2"/>
  <c r="BG170" i="2"/>
  <c r="BE170" i="2"/>
  <c r="T170" i="2"/>
  <c r="R170" i="2"/>
  <c r="R152" i="2" s="1"/>
  <c r="P170" i="2"/>
  <c r="BK170" i="2"/>
  <c r="J170" i="2"/>
  <c r="BF170" i="2" s="1"/>
  <c r="BI165" i="2"/>
  <c r="BH165" i="2"/>
  <c r="BG165" i="2"/>
  <c r="BE165" i="2"/>
  <c r="T165" i="2"/>
  <c r="R165" i="2"/>
  <c r="P165" i="2"/>
  <c r="BK165" i="2"/>
  <c r="J165" i="2"/>
  <c r="BF165" i="2" s="1"/>
  <c r="BI153" i="2"/>
  <c r="BH153" i="2"/>
  <c r="BG153" i="2"/>
  <c r="BE153" i="2"/>
  <c r="T153" i="2"/>
  <c r="R153" i="2"/>
  <c r="P153" i="2"/>
  <c r="P152" i="2" s="1"/>
  <c r="BK153" i="2"/>
  <c r="J153" i="2"/>
  <c r="BF153" i="2" s="1"/>
  <c r="BI145" i="2"/>
  <c r="BH145" i="2"/>
  <c r="BG145" i="2"/>
  <c r="BE145" i="2"/>
  <c r="T145" i="2"/>
  <c r="R145" i="2"/>
  <c r="P145" i="2"/>
  <c r="BK145" i="2"/>
  <c r="J145" i="2"/>
  <c r="BF145" i="2" s="1"/>
  <c r="BI142" i="2"/>
  <c r="BH142" i="2"/>
  <c r="BG142" i="2"/>
  <c r="BE142" i="2"/>
  <c r="T142" i="2"/>
  <c r="R142" i="2"/>
  <c r="P142" i="2"/>
  <c r="BK142" i="2"/>
  <c r="J142" i="2"/>
  <c r="BF142" i="2" s="1"/>
  <c r="BI135" i="2"/>
  <c r="BH135" i="2"/>
  <c r="BG135" i="2"/>
  <c r="BE135" i="2"/>
  <c r="T135" i="2"/>
  <c r="R135" i="2"/>
  <c r="P135" i="2"/>
  <c r="BK135" i="2"/>
  <c r="J135" i="2"/>
  <c r="BF135" i="2" s="1"/>
  <c r="BI131" i="2"/>
  <c r="BH131" i="2"/>
  <c r="BG131" i="2"/>
  <c r="BE131" i="2"/>
  <c r="T131" i="2"/>
  <c r="R131" i="2"/>
  <c r="P131" i="2"/>
  <c r="BK131" i="2"/>
  <c r="J131" i="2"/>
  <c r="BF131" i="2" s="1"/>
  <c r="BI129" i="2"/>
  <c r="BH129" i="2"/>
  <c r="BG129" i="2"/>
  <c r="BE129" i="2"/>
  <c r="T129" i="2"/>
  <c r="R129" i="2"/>
  <c r="P129" i="2"/>
  <c r="BK129" i="2"/>
  <c r="J129" i="2"/>
  <c r="BF129" i="2" s="1"/>
  <c r="BI126" i="2"/>
  <c r="BH126" i="2"/>
  <c r="BG126" i="2"/>
  <c r="BE126" i="2"/>
  <c r="T126" i="2"/>
  <c r="R126" i="2"/>
  <c r="P126" i="2"/>
  <c r="BK126" i="2"/>
  <c r="J126" i="2"/>
  <c r="BF126" i="2" s="1"/>
  <c r="BI122" i="2"/>
  <c r="BH122" i="2"/>
  <c r="BG122" i="2"/>
  <c r="BE122" i="2"/>
  <c r="T122" i="2"/>
  <c r="R122" i="2"/>
  <c r="P122" i="2"/>
  <c r="BK122" i="2"/>
  <c r="J122" i="2"/>
  <c r="BF122" i="2" s="1"/>
  <c r="BI115" i="2"/>
  <c r="BH115" i="2"/>
  <c r="BG115" i="2"/>
  <c r="BE115" i="2"/>
  <c r="T115" i="2"/>
  <c r="R115" i="2"/>
  <c r="P115" i="2"/>
  <c r="BK115" i="2"/>
  <c r="J115" i="2"/>
  <c r="BF115" i="2" s="1"/>
  <c r="BI110" i="2"/>
  <c r="BH110" i="2"/>
  <c r="F35" i="2" s="1"/>
  <c r="BC53" i="1" s="1"/>
  <c r="BG110" i="2"/>
  <c r="BE110" i="2"/>
  <c r="F32" i="2" s="1"/>
  <c r="AZ53" i="1" s="1"/>
  <c r="T110" i="2"/>
  <c r="R110" i="2"/>
  <c r="P110" i="2"/>
  <c r="BK110" i="2"/>
  <c r="BK109" i="2" s="1"/>
  <c r="J110" i="2"/>
  <c r="BF110" i="2" s="1"/>
  <c r="J103" i="2"/>
  <c r="F103" i="2"/>
  <c r="F101" i="2"/>
  <c r="E99" i="2"/>
  <c r="J55" i="2"/>
  <c r="F55" i="2"/>
  <c r="F53" i="2"/>
  <c r="E51" i="2"/>
  <c r="J20" i="2"/>
  <c r="E20" i="2"/>
  <c r="F104" i="2" s="1"/>
  <c r="J19" i="2"/>
  <c r="J14" i="2"/>
  <c r="E7" i="2"/>
  <c r="E95" i="2" s="1"/>
  <c r="AS52" i="1"/>
  <c r="AS51" i="1" s="1"/>
  <c r="L47" i="1"/>
  <c r="AM46" i="1"/>
  <c r="L46" i="1"/>
  <c r="AM44" i="1"/>
  <c r="L44" i="1"/>
  <c r="L42" i="1"/>
  <c r="L41" i="1"/>
  <c r="J101" i="3" l="1"/>
  <c r="J32" i="4"/>
  <c r="AV55" i="1" s="1"/>
  <c r="J53" i="2"/>
  <c r="J101" i="2"/>
  <c r="BK1132" i="2"/>
  <c r="J1132" i="2" s="1"/>
  <c r="J78" i="2" s="1"/>
  <c r="T844" i="3"/>
  <c r="T152" i="2"/>
  <c r="BK1423" i="2"/>
  <c r="J1423" i="2" s="1"/>
  <c r="J85" i="2" s="1"/>
  <c r="E75" i="4"/>
  <c r="E47" i="4"/>
  <c r="F33" i="4"/>
  <c r="BA55" i="1" s="1"/>
  <c r="T109" i="2"/>
  <c r="F36" i="2"/>
  <c r="BD53" i="1" s="1"/>
  <c r="R109" i="2"/>
  <c r="BK152" i="2"/>
  <c r="J152" i="2" s="1"/>
  <c r="J63" i="2" s="1"/>
  <c r="BK177" i="2"/>
  <c r="J177" i="2" s="1"/>
  <c r="J64" i="2" s="1"/>
  <c r="P177" i="2"/>
  <c r="BK199" i="2"/>
  <c r="J199" i="2" s="1"/>
  <c r="J65" i="2" s="1"/>
  <c r="R199" i="2"/>
  <c r="P199" i="2"/>
  <c r="T199" i="2"/>
  <c r="T844" i="2"/>
  <c r="BK914" i="2"/>
  <c r="J914" i="2" s="1"/>
  <c r="J67" i="2" s="1"/>
  <c r="R914" i="2"/>
  <c r="P914" i="2"/>
  <c r="T914" i="2"/>
  <c r="T928" i="2"/>
  <c r="T948" i="2"/>
  <c r="P1008" i="2"/>
  <c r="T1008" i="2"/>
  <c r="R1008" i="2"/>
  <c r="T1115" i="2"/>
  <c r="P1115" i="2"/>
  <c r="P1132" i="2"/>
  <c r="T1132" i="2"/>
  <c r="T1155" i="2"/>
  <c r="R1155" i="2"/>
  <c r="P1225" i="2"/>
  <c r="P1236" i="2"/>
  <c r="T1236" i="2"/>
  <c r="BK1323" i="2"/>
  <c r="J1323" i="2" s="1"/>
  <c r="J82" i="2" s="1"/>
  <c r="P1412" i="2"/>
  <c r="T1412" i="2"/>
  <c r="R1412" i="2"/>
  <c r="P1423" i="2"/>
  <c r="F34" i="3"/>
  <c r="BB54" i="1" s="1"/>
  <c r="BK177" i="3"/>
  <c r="J177" i="3" s="1"/>
  <c r="J64" i="3" s="1"/>
  <c r="BK199" i="3"/>
  <c r="J199" i="3" s="1"/>
  <c r="J65" i="3" s="1"/>
  <c r="P199" i="3"/>
  <c r="R914" i="3"/>
  <c r="R1236" i="3"/>
  <c r="P1323" i="3"/>
  <c r="R1412" i="3"/>
  <c r="T152" i="3"/>
  <c r="BK152" i="3"/>
  <c r="J152" i="3" s="1"/>
  <c r="J63" i="3" s="1"/>
  <c r="P177" i="3"/>
  <c r="T177" i="3"/>
  <c r="T199" i="3"/>
  <c r="R199" i="3"/>
  <c r="P914" i="3"/>
  <c r="T914" i="3"/>
  <c r="P928" i="3"/>
  <c r="BK948" i="3"/>
  <c r="J948" i="3" s="1"/>
  <c r="J71" i="3" s="1"/>
  <c r="BK1008" i="3"/>
  <c r="J1008" i="3" s="1"/>
  <c r="J72" i="3" s="1"/>
  <c r="R1008" i="3"/>
  <c r="T1008" i="3"/>
  <c r="BK1115" i="3"/>
  <c r="J1115" i="3" s="1"/>
  <c r="J77" i="3" s="1"/>
  <c r="P1115" i="3"/>
  <c r="R1132" i="3"/>
  <c r="P1132" i="3"/>
  <c r="T1155" i="3"/>
  <c r="R1155" i="3"/>
  <c r="T1225" i="3"/>
  <c r="BK1225" i="3"/>
  <c r="J1225" i="3" s="1"/>
  <c r="J80" i="3" s="1"/>
  <c r="P1236" i="3"/>
  <c r="T1236" i="3"/>
  <c r="R1323" i="3"/>
  <c r="T1412" i="3"/>
  <c r="BK1423" i="3"/>
  <c r="J1423" i="3" s="1"/>
  <c r="J85" i="3" s="1"/>
  <c r="R1423" i="3"/>
  <c r="T92" i="4"/>
  <c r="F36" i="4"/>
  <c r="BD55" i="1" s="1"/>
  <c r="BK108" i="2"/>
  <c r="J109" i="2"/>
  <c r="J62" i="2" s="1"/>
  <c r="F33" i="2"/>
  <c r="BA53" i="1" s="1"/>
  <c r="J33" i="2"/>
  <c r="AW53" i="1" s="1"/>
  <c r="T108" i="2"/>
  <c r="R108" i="2"/>
  <c r="J53" i="4"/>
  <c r="F56" i="2"/>
  <c r="R1423" i="2"/>
  <c r="F33" i="3"/>
  <c r="BA54" i="1" s="1"/>
  <c r="T109" i="3"/>
  <c r="T108" i="3" s="1"/>
  <c r="BK844" i="3"/>
  <c r="J844" i="3" s="1"/>
  <c r="J66" i="3" s="1"/>
  <c r="E47" i="2"/>
  <c r="F34" i="2"/>
  <c r="BB53" i="1" s="1"/>
  <c r="BB52" i="1" s="1"/>
  <c r="P844" i="2"/>
  <c r="P928" i="2"/>
  <c r="P927" i="2" s="1"/>
  <c r="BK1225" i="2"/>
  <c r="J1225" i="2" s="1"/>
  <c r="J80" i="2" s="1"/>
  <c r="F104" i="3"/>
  <c r="BK109" i="3"/>
  <c r="J32" i="3"/>
  <c r="AV54" i="1" s="1"/>
  <c r="F36" i="3"/>
  <c r="BD54" i="1" s="1"/>
  <c r="P152" i="3"/>
  <c r="P108" i="3" s="1"/>
  <c r="P948" i="3"/>
  <c r="P927" i="3" s="1"/>
  <c r="BK1132" i="3"/>
  <c r="J1132" i="3" s="1"/>
  <c r="J78" i="3" s="1"/>
  <c r="P1155" i="3"/>
  <c r="BK1323" i="3"/>
  <c r="J1323" i="3" s="1"/>
  <c r="J82" i="3" s="1"/>
  <c r="F32" i="3"/>
  <c r="AZ54" i="1" s="1"/>
  <c r="J33" i="4"/>
  <c r="AW55" i="1" s="1"/>
  <c r="AT55" i="1" s="1"/>
  <c r="T88" i="4"/>
  <c r="T87" i="4" s="1"/>
  <c r="R92" i="4"/>
  <c r="R88" i="4" s="1"/>
  <c r="R87" i="4" s="1"/>
  <c r="J89" i="4"/>
  <c r="J62" i="4" s="1"/>
  <c r="BK88" i="4"/>
  <c r="J32" i="2"/>
  <c r="AV53" i="1" s="1"/>
  <c r="AT53" i="1" s="1"/>
  <c r="BK927" i="2"/>
  <c r="J927" i="2" s="1"/>
  <c r="J69" i="2" s="1"/>
  <c r="E95" i="3"/>
  <c r="R928" i="3"/>
  <c r="R927" i="3" s="1"/>
  <c r="T1323" i="3"/>
  <c r="J33" i="3"/>
  <c r="AW54" i="1" s="1"/>
  <c r="F32" i="4"/>
  <c r="AZ55" i="1" s="1"/>
  <c r="P109" i="2"/>
  <c r="R1115" i="2"/>
  <c r="T1225" i="2"/>
  <c r="T927" i="2" s="1"/>
  <c r="R1236" i="2"/>
  <c r="R927" i="2" s="1"/>
  <c r="F35" i="3"/>
  <c r="BC54" i="1" s="1"/>
  <c r="R844" i="3"/>
  <c r="R108" i="3" s="1"/>
  <c r="R107" i="3" s="1"/>
  <c r="BK928" i="3"/>
  <c r="P1008" i="3"/>
  <c r="T1132" i="3"/>
  <c r="BK1236" i="3"/>
  <c r="J1236" i="3" s="1"/>
  <c r="J81" i="3" s="1"/>
  <c r="T1423" i="3"/>
  <c r="F35" i="4"/>
  <c r="BC55" i="1" s="1"/>
  <c r="P92" i="4"/>
  <c r="P88" i="4" s="1"/>
  <c r="P87" i="4" s="1"/>
  <c r="AU55" i="1" s="1"/>
  <c r="BD52" i="1" l="1"/>
  <c r="BD51" i="1" s="1"/>
  <c r="W30" i="1" s="1"/>
  <c r="BC52" i="1"/>
  <c r="AZ52" i="1"/>
  <c r="AZ51" i="1" s="1"/>
  <c r="T927" i="3"/>
  <c r="P107" i="3"/>
  <c r="AU54" i="1" s="1"/>
  <c r="BC51" i="1"/>
  <c r="AY52" i="1"/>
  <c r="BK107" i="2"/>
  <c r="J107" i="2" s="1"/>
  <c r="J108" i="2"/>
  <c r="J61" i="2" s="1"/>
  <c r="T107" i="3"/>
  <c r="AT54" i="1"/>
  <c r="T107" i="2"/>
  <c r="BA52" i="1"/>
  <c r="BK927" i="3"/>
  <c r="J927" i="3" s="1"/>
  <c r="J69" i="3" s="1"/>
  <c r="J928" i="3"/>
  <c r="J70" i="3" s="1"/>
  <c r="AX52" i="1"/>
  <c r="BB51" i="1"/>
  <c r="BK108" i="3"/>
  <c r="J109" i="3"/>
  <c r="J62" i="3" s="1"/>
  <c r="J88" i="4"/>
  <c r="J61" i="4" s="1"/>
  <c r="BK87" i="4"/>
  <c r="J87" i="4" s="1"/>
  <c r="P108" i="2"/>
  <c r="P107" i="2" s="1"/>
  <c r="AU53" i="1" s="1"/>
  <c r="AU52" i="1" s="1"/>
  <c r="AU51" i="1" s="1"/>
  <c r="R107" i="2"/>
  <c r="AV52" i="1" l="1"/>
  <c r="J60" i="2"/>
  <c r="J29" i="2"/>
  <c r="AY51" i="1"/>
  <c r="W29" i="1"/>
  <c r="J29" i="4"/>
  <c r="J60" i="4"/>
  <c r="W28" i="1"/>
  <c r="AX51" i="1"/>
  <c r="AW52" i="1"/>
  <c r="AT52" i="1" s="1"/>
  <c r="BA51" i="1"/>
  <c r="J108" i="3"/>
  <c r="J61" i="3" s="1"/>
  <c r="BK107" i="3"/>
  <c r="J107" i="3" s="1"/>
  <c r="W26" i="1"/>
  <c r="AV51" i="1"/>
  <c r="AG55" i="1" l="1"/>
  <c r="AN55" i="1" s="1"/>
  <c r="J38" i="4"/>
  <c r="AK26" i="1"/>
  <c r="W27" i="1"/>
  <c r="AW51" i="1"/>
  <c r="AK27" i="1" s="1"/>
  <c r="J38" i="2"/>
  <c r="AG53" i="1"/>
  <c r="J29" i="3"/>
  <c r="J60" i="3"/>
  <c r="AG54" i="1" l="1"/>
  <c r="AN54" i="1" s="1"/>
  <c r="J38" i="3"/>
  <c r="AN53" i="1"/>
  <c r="AT51" i="1"/>
  <c r="AG52" i="1" l="1"/>
  <c r="AN52" i="1" l="1"/>
  <c r="AG51" i="1"/>
  <c r="AN51" i="1" l="1"/>
  <c r="AK23" i="1"/>
  <c r="AK32" i="1" s="1"/>
</calcChain>
</file>

<file path=xl/sharedStrings.xml><?xml version="1.0" encoding="utf-8"?>
<sst xmlns="http://schemas.openxmlformats.org/spreadsheetml/2006/main" count="26205" uniqueCount="1788">
  <si>
    <t>Export VZ</t>
  </si>
  <si>
    <t>List obsahuje:</t>
  </si>
  <si>
    <t>3.0</t>
  </si>
  <si>
    <t>ZAMOK</t>
  </si>
  <si>
    <t>False</t>
  </si>
  <si>
    <t>{43ee187a-fa96-4003-8ab3-6744f23db045}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</si>
  <si>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</si>
  <si>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</si>
  <si>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</si>
  <si>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</si>
  <si>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</si>
  <si>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</si>
  <si>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</si>
  <si>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</si>
  <si>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ID661-13/08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</si>
  <si>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</si>
  <si>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</si>
  <si>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Stavební úpravy - zateplení BD Květná č.p. 44, 46</t>
  </si>
  <si>
    <t>0,1</t>
  </si>
  <si>
    <t>KSO:</t>
  </si>
  <si>
    <t>803 22 5</t>
  </si>
  <si>
    <t>CC-CZ:</t>
  </si>
  <si>
    <t>1122</t>
  </si>
  <si>
    <t>1</t>
  </si>
  <si>
    <t>Místo:</t>
  </si>
  <si>
    <t>Květná 44, 46, Bruntál</t>
  </si>
  <si>
    <t>Datum:</t>
  </si>
  <si>
    <t>10</t>
  </si>
  <si>
    <t>100</t>
  </si>
  <si>
    <t>Zadavatel:</t>
  </si>
  <si>
    <t>IČ:</t>
  </si>
  <si>
    <t>71197818</t>
  </si>
  <si>
    <t>Hospodářská správa města Bruntál</t>
  </si>
  <si>
    <t>DIČ:</t>
  </si>
  <si>
    <t>CZ71197818</t>
  </si>
  <si>
    <t>Uchazeč:</t>
  </si>
  <si>
    <t>Vyplň údaj</t>
  </si>
  <si>
    <t>Projektant:</t>
  </si>
  <si>
    <t>25365231</t>
  </si>
  <si>
    <t>IDEAPROJEKT spol.s r.o.</t>
  </si>
  <si>
    <t>CZ25365231</t>
  </si>
  <si>
    <t>True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</si>
  <si>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</si>
  <si>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</si>
  <si>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</si>
  <si>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</si>
  <si>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</si>
  <si>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</si>
  <si>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</si>
  <si>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</si>
  <si>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</si>
  <si>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</si>
  <si>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</si>
  <si>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</si>
  <si>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</si>
  <si>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</si>
  <si>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</si>
  <si>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</si>
  <si>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</si>
  <si>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</si>
  <si>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</si>
  <si>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</si>
  <si>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</si>
  <si>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</si>
  <si>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</si>
  <si>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</si>
  <si>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</si>
  <si>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</si>
  <si>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</si>
  <si>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</si>
  <si>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</si>
  <si>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</si>
  <si>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</si>
  <si>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</si>
  <si>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</si>
  <si>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</si>
  <si>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</si>
  <si>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/>
  </si>
  <si>
    <t>D</t>
  </si>
  <si>
    <t>0</t>
  </si>
  <si>
    <t>###NOIMPORT###</t>
  </si>
  <si>
    <t>IMPORT</t>
  </si>
  <si>
    <t>{00000000-0000-0000-0000-000000000000}</t>
  </si>
  <si>
    <t>01</t>
  </si>
  <si>
    <t>Architektonicko-stavební řešení</t>
  </si>
  <si>
    <t>STA</t>
  </si>
  <si>
    <t>{fdc11e8c-44f8-4722-b37a-95654a0bd570}</t>
  </si>
  <si>
    <t>01/1</t>
  </si>
  <si>
    <t>Stavební úpravy Květná č.p. 44</t>
  </si>
  <si>
    <t>Soupis</t>
  </si>
  <si>
    <t>2</t>
  </si>
  <si>
    <t>{6d00add8-aed7-4d01-b33b-7ae6583e5108}</t>
  </si>
  <si>
    <t>01/2</t>
  </si>
  <si>
    <t>Stavební úpravy Květná č.p. 46</t>
  </si>
  <si>
    <t>{c193f870-df44-4a80-a699-66de42dcfa2e}</t>
  </si>
  <si>
    <t>01/3</t>
  </si>
  <si>
    <t>Vedlejší a ostatní náklady</t>
  </si>
  <si>
    <t>{775b97cb-8fd6-4ffc-96ca-bfbdb525fc8b}</t>
  </si>
  <si>
    <t>Zpět na list:</t>
  </si>
  <si>
    <t>KRYCÍ LIST SOUPISU</t>
  </si>
  <si>
    <t>Objekt:</t>
  </si>
  <si>
    <t>01 - Architektonicko-stavební řešení</t>
  </si>
  <si>
    <t>Soupis:</t>
  </si>
  <si>
    <t>01/1 - Stavební úpravy Květná č.p. 44</t>
  </si>
  <si>
    <t>Květná 44, Bruntál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</si>
  <si>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</si>
  <si>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</si>
  <si>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</si>
  <si>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</si>
  <si>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</si>
  <si>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</si>
  <si>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</si>
  <si>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</si>
  <si>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</si>
  <si>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</si>
  <si>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</si>
  <si>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</si>
  <si>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</si>
  <si>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</si>
  <si>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</si>
  <si>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</si>
  <si>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</si>
  <si>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740 - Elektromontáže - zkoušky a revize</t>
  </si>
  <si>
    <t xml:space="preserve">    743 - Elektromontáže - hrubá montáž</t>
  </si>
  <si>
    <t xml:space="preserve">    747 - Elektromontáže - kompletace rozvodů</t>
  </si>
  <si>
    <t xml:space="preserve">    748 - Elektromontáže - osvětlovací zařízení a svítidla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</si>
  <si>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</si>
  <si>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</si>
  <si>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</si>
  <si>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</si>
  <si>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</si>
  <si>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</si>
  <si>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</si>
  <si>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</si>
  <si>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</si>
  <si>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</si>
  <si>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</si>
  <si>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</si>
  <si>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</si>
  <si>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</si>
  <si>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</si>
  <si>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</si>
  <si>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</si>
  <si>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</si>
  <si>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</si>
  <si>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</si>
  <si>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</si>
  <si>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</si>
  <si>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</si>
  <si>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</si>
  <si>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</si>
  <si>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</si>
  <si>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Zemní práce</t>
  </si>
  <si>
    <t>K</t>
  </si>
  <si>
    <t>113106123</t>
  </si>
  <si>
    <t>Rozebrání dlažeb komunikací pro pěší ze zámkových dlaždic</t>
  </si>
  <si>
    <t>m2</t>
  </si>
  <si>
    <t>CS ÚRS 2016 01</t>
  </si>
  <si>
    <t>4</t>
  </si>
  <si>
    <t>978642778</t>
  </si>
  <si>
    <t>PP</t>
  </si>
  <si>
    <t>Rozebrání dlažeb a dílců komunikací pro pěší, vozovek a ploch s přemístěním hmot na skládku na vzdálenost do 3 m nebo s naložením na dopravní prostředek komunikací pro pěší s ložem z kameniva nebo živice a s výplní spár ze zámkové dlažby</t>
  </si>
  <si>
    <t>VV</t>
  </si>
  <si>
    <t>dle PD a TZ</t>
  </si>
  <si>
    <t>vedlejší vchod</t>
  </si>
  <si>
    <t>1,350*0,600</t>
  </si>
  <si>
    <t>132212101</t>
  </si>
  <si>
    <t>Hloubení rýh š do 600 mm ručním nebo pneum nářadím v soudržných horninách tř. 3</t>
  </si>
  <si>
    <t>m3</t>
  </si>
  <si>
    <t>788124843</t>
  </si>
  <si>
    <t>Hloubení zapažených i nezapažených rýh šířky do 600 mm ručním nebo pneumatickým nářadím s urovnáním dna do předepsaného profilu a spádu v horninách tř. 3 soudržných</t>
  </si>
  <si>
    <t>okapový chodník</t>
  </si>
  <si>
    <t>21,450*2,0*0,600*0,400</t>
  </si>
  <si>
    <t>(11,150+0,600*2,0)*0,600*0,400</t>
  </si>
  <si>
    <t>Součet</t>
  </si>
  <si>
    <t>3</t>
  </si>
  <si>
    <t>162701105</t>
  </si>
  <si>
    <t>Vodorovné přemístění do 10000 m výkopku/sypaniny z horniny tř. 1 až 4</t>
  </si>
  <si>
    <t>-135886173</t>
  </si>
  <si>
    <t>Vodorovné přemístění výkopku nebo sypaniny po suchu na obvyklém dopravním prostředku, bez naložení výkopku, avšak se složením bez rozhrnutí z horniny tř. 1 až 4 na vzdálenost přes 9 000 do 10 000 m</t>
  </si>
  <si>
    <t>výkop zeminy mínus obsyp zeminou</t>
  </si>
  <si>
    <t>13,260-2,652</t>
  </si>
  <si>
    <t>162701109</t>
  </si>
  <si>
    <t>Příplatek k vodorovnému přemístění výkopku/sypaniny z horniny tř. 1 až 4 ZKD 1000 m přes 10000 m</t>
  </si>
  <si>
    <t>-114338089</t>
  </si>
  <si>
    <t>Vodorovné přemístění výkopku nebo sypaniny po suchu na obvyklém dopravním prostředku, bez naložení výkopku, avšak se složením bez rozhrnutí z horniny tř. 1 až 4 na vzdálenost Příplatek k ceně za každých dalších i započatých 1 000 m</t>
  </si>
  <si>
    <t>10,608*10 'Přepočtené koeficientem množství</t>
  </si>
  <si>
    <t>5</t>
  </si>
  <si>
    <t>171201201</t>
  </si>
  <si>
    <t>Uložení sypaniny na skládky</t>
  </si>
  <si>
    <t>141851574</t>
  </si>
  <si>
    <t>6</t>
  </si>
  <si>
    <t>171201211</t>
  </si>
  <si>
    <t>Poplatek za uložení odpadu ze sypaniny na skládce (skládkovné)</t>
  </si>
  <si>
    <t>t</t>
  </si>
  <si>
    <t>2004263020</t>
  </si>
  <si>
    <t>Uložení sypaniny poplatek za uložení sypaniny na skládce (skládkovné)</t>
  </si>
  <si>
    <t>přepočet na t</t>
  </si>
  <si>
    <t>10,608*1,7</t>
  </si>
  <si>
    <t>7</t>
  </si>
  <si>
    <t>174101101</t>
  </si>
  <si>
    <t>Zásyp jam, šachet rýh nebo kolem objektů sypaninou se zhutněním</t>
  </si>
  <si>
    <t>1971801559</t>
  </si>
  <si>
    <t>Zásyp sypaninou z jakékoliv horniny s uložením výkopku ve vrstvách se zhutněním jam, šachet, rýh nebo kolem objektů v těchto vykopávkách</t>
  </si>
  <si>
    <t>dle TZ a PD</t>
  </si>
  <si>
    <t>drenážní vrstva</t>
  </si>
  <si>
    <t>21,450*2,0*0,400*0,300</t>
  </si>
  <si>
    <t>(11,150+0,400*2,0)*0,400*0,300</t>
  </si>
  <si>
    <t>8</t>
  </si>
  <si>
    <t>M</t>
  </si>
  <si>
    <t>583439320</t>
  </si>
  <si>
    <t>kamenivo drcené hrubé (Hrabůvka) frakce 16-32</t>
  </si>
  <si>
    <t>1002826000</t>
  </si>
  <si>
    <t>Kamenivo přírodní drcené hutné pro stavební účely PDK (drobné, hrubé a štěrkodrť) kamenivo drcené hrubé d&gt;=2 a D&lt;=45 mm (ČSN EN 13043 ) d&gt;=2 a D&gt;=4 mm (ČSN EN 12620, ČSN EN 13139 ) d&gt;=1 a D&gt;=2 mm (ČSN EN 13242) frakce  16-32   Hrabůvka</t>
  </si>
  <si>
    <t>6,582*1,8 'Přepočtené koeficientem množství</t>
  </si>
  <si>
    <t>9</t>
  </si>
  <si>
    <t>175101201</t>
  </si>
  <si>
    <t>Obsypání objektu nad přilehlým původním terénem sypaninou bez prohození, uloženou do 3 m</t>
  </si>
  <si>
    <t>1876163646</t>
  </si>
  <si>
    <t>Obsypání objektů nad přilehlým původním terénem sypaninou z vhodných hornin 1 až 4 nebo materiálem uloženým ve vzdálenosti do 3 m od vnějšího kraje objektu pro jakoukoliv míru zhutnění bez prohození sypaniny</t>
  </si>
  <si>
    <t>okapový chodník - dosypání k obrubníku</t>
  </si>
  <si>
    <t>21,450*2,0*0,120*0,400</t>
  </si>
  <si>
    <t>(11,150+0,600*2,0)*0,120*0,400</t>
  </si>
  <si>
    <t>Svislé a kompletní konstrukce</t>
  </si>
  <si>
    <t>311272223</t>
  </si>
  <si>
    <t>Zdivo nosné tl 250 mm z pórobetonových přesných hladkých tvárnic Ytong hmotnosti 500 kg/m3</t>
  </si>
  <si>
    <t>-1251559251</t>
  </si>
  <si>
    <t>Zdivo z pórobetonových přesných tvárnic (YTONG) nosné z tvárnic hladkých jakékoli pevnosti na tenké maltové lože, tloušťka zdiva 250 mm, objemová hmotnost 500 kg/m3</t>
  </si>
  <si>
    <t>dle TZ a PD - pohledy a půdorys 1.NP</t>
  </si>
  <si>
    <t>SZ</t>
  </si>
  <si>
    <t>2,250*2,100*0,250</t>
  </si>
  <si>
    <t>-0,600*1,650*0,250</t>
  </si>
  <si>
    <t>JV</t>
  </si>
  <si>
    <t>3,300*2,100*0,250</t>
  </si>
  <si>
    <t>-1,050*2,100*0,250</t>
  </si>
  <si>
    <t>-1,300*0,600*0,250</t>
  </si>
  <si>
    <t>-1,200*0,770*0,250</t>
  </si>
  <si>
    <t>11</t>
  </si>
  <si>
    <t>341351105</t>
  </si>
  <si>
    <t>Zřízení bednění oboustranného stěn nosných</t>
  </si>
  <si>
    <t>-814103840</t>
  </si>
  <si>
    <t>Bednění stěn a příček nosných včetně vzpěr nebo jiného zajištění svislé nebo šikmé (odkloněné), půdorysně přímé nebo zalomené oboustranné za každou stranu - zřízení</t>
  </si>
  <si>
    <t>bednění atiky</t>
  </si>
  <si>
    <t>(21,570+10,625)*2,0*0,400</t>
  </si>
  <si>
    <t>12</t>
  </si>
  <si>
    <t>341351106</t>
  </si>
  <si>
    <t>Odstranění bednění oboustranného stěn nosných</t>
  </si>
  <si>
    <t>-453821298</t>
  </si>
  <si>
    <t>Bednění stěn a příček nosných včetně vzpěr nebo jiného zajištění svislé nebo šikmé (odkloněné), půdorysně přímé nebo zalomené oboustranné za každou stranu - odstranění</t>
  </si>
  <si>
    <t>13</t>
  </si>
  <si>
    <t>342291131</t>
  </si>
  <si>
    <t>Ukotvení příček k betonovým konstrukcím plochými kotvami</t>
  </si>
  <si>
    <t>m</t>
  </si>
  <si>
    <t>403688203</t>
  </si>
  <si>
    <t>Ukotvení příček plochými kotvami, do konstrukce betonové</t>
  </si>
  <si>
    <t>hlavní a vedlejší vstup</t>
  </si>
  <si>
    <t>2,100*4,0</t>
  </si>
  <si>
    <t>Komunikace pozemní</t>
  </si>
  <si>
    <t>14</t>
  </si>
  <si>
    <t>637121111</t>
  </si>
  <si>
    <t>Okapový chodník z kačírku tl 100 mm s udusáním</t>
  </si>
  <si>
    <t>1635876530</t>
  </si>
  <si>
    <t>Okapový chodník z kameniva s udusáním a urovnáním povrchu z kačírku tl. 100 mm</t>
  </si>
  <si>
    <t>21,450*2,0*0,400</t>
  </si>
  <si>
    <t>(11,150+0,400*2,0)*0,400</t>
  </si>
  <si>
    <t>916231213</t>
  </si>
  <si>
    <t>Osazení chodníkového obrubníku betonového stojatého s boční opěrou do lože z betonu prostého</t>
  </si>
  <si>
    <t>2052587006</t>
  </si>
  <si>
    <t>Osazení chodníkového obrubníku betonového se zřízením lože, s vyplněním a zatřením spár cementovou maltou stojatého s boční opěrou z betonu prostého tř. C 12/15, do lože z betonu prostého téže značky</t>
  </si>
  <si>
    <t>21,450*2,0*0,600*2,0</t>
  </si>
  <si>
    <t>11,150+0,500*2,0</t>
  </si>
  <si>
    <t>16</t>
  </si>
  <si>
    <t>592174110</t>
  </si>
  <si>
    <t>obrubník betonový chodníkový ABO 15-10 100x8x20 cm</t>
  </si>
  <si>
    <t>kus</t>
  </si>
  <si>
    <t>-1325545296</t>
  </si>
  <si>
    <t>Obrubníky betonové a železobetonové chodníkové ABO   15-10    100 x 8 x 20</t>
  </si>
  <si>
    <t>63,63*1,05 'Přepočtené koeficientem množství</t>
  </si>
  <si>
    <t>17</t>
  </si>
  <si>
    <t>596211110</t>
  </si>
  <si>
    <t>Kladení zámkové dlažby komunikací pro pěší tl 60 mm skupiny A pl do 50 m2</t>
  </si>
  <si>
    <t>-1408001040</t>
  </si>
  <si>
    <t>Kladení dlažby z betonových zámkových dlaždic komunikací pro pěší s ložem z kameniva těženého nebo drceného tl. do 40 mm, s vyplněním spár s dvojitým hutněním, vibrováním a se smetením přebytečného materiálu na krajnici tl. 60 mm skupiny A, pro plochy do 50 m2</t>
  </si>
  <si>
    <t>Úpravy povrchů, podlahy a osazování výplní</t>
  </si>
  <si>
    <t>18</t>
  </si>
  <si>
    <t>611131121</t>
  </si>
  <si>
    <t>Penetrace akrylát-silikonová vnitřních stropů nanášená ručně</t>
  </si>
  <si>
    <t>-2038708571</t>
  </si>
  <si>
    <t>Podkladní a spojovací vrstva vnitřních omítaných ploch penetrace akrylát-silikonová nanášená ručně stropů</t>
  </si>
  <si>
    <t>pod izolaci stropů, skladba A+B</t>
  </si>
  <si>
    <t>146,765+42,283</t>
  </si>
  <si>
    <t>19</t>
  </si>
  <si>
    <t>611311131</t>
  </si>
  <si>
    <t>Potažení vnitřních rovných stropů vápenným štukem tloušťky do 3 mm</t>
  </si>
  <si>
    <t>1762783527</t>
  </si>
  <si>
    <t>Potažení vnitřních ploch štukem tloušťky do 3 mm vodorovných konstrukcí stropů rovných</t>
  </si>
  <si>
    <t xml:space="preserve">SKLADBA A </t>
  </si>
  <si>
    <t>1.PP</t>
  </si>
  <si>
    <t>4,050*4,050*3,0</t>
  </si>
  <si>
    <t>0,900*2,370</t>
  </si>
  <si>
    <t>2,950*4,050</t>
  </si>
  <si>
    <t>2,850*5,250*4,0</t>
  </si>
  <si>
    <t>2,250*5,250</t>
  </si>
  <si>
    <t>1.NP</t>
  </si>
  <si>
    <t xml:space="preserve">SKLADBA B </t>
  </si>
  <si>
    <t>4,050*1,200</t>
  </si>
  <si>
    <t>2,470*1,200+1,580*2,200</t>
  </si>
  <si>
    <t>4,050*1,200*2,0</t>
  </si>
  <si>
    <t>5,250*4,050</t>
  </si>
  <si>
    <t>20</t>
  </si>
  <si>
    <t>612142001</t>
  </si>
  <si>
    <t>Potažení vnitřních stěn sklovláknitým pletivem vtlačeným do tenkovrstvé hmoty</t>
  </si>
  <si>
    <t>533317209</t>
  </si>
  <si>
    <t>Potažení vnitřních ploch pletivem v ploše nebo pruzích, na plném podkladu sklovláknitým vtlačením do tmelu stěn</t>
  </si>
  <si>
    <t>nové zdivo vstupů</t>
  </si>
  <si>
    <t>2,750*2,300</t>
  </si>
  <si>
    <t>-0,600*1,650</t>
  </si>
  <si>
    <t>3,800*2,300</t>
  </si>
  <si>
    <t>-1,050*2,100</t>
  </si>
  <si>
    <t>-1,300*0,600</t>
  </si>
  <si>
    <t>-1,200*0,770</t>
  </si>
  <si>
    <t>Mezisoučet</t>
  </si>
  <si>
    <t>ostění</t>
  </si>
  <si>
    <t>(0,600+1,650)*2,0*0,130</t>
  </si>
  <si>
    <t>(0,600+1,300)*2,0*0,130</t>
  </si>
  <si>
    <t>(1,050+2,100*2,0)*0,130*2,0</t>
  </si>
  <si>
    <t>612311131</t>
  </si>
  <si>
    <t>Potažení vnitřních stěn vápenným štukem tloušťky do 3 mm</t>
  </si>
  <si>
    <t>-1206373094</t>
  </si>
  <si>
    <t>Potažení vnitřních ploch štukem tloušťky do 3 mm svislých konstrukcí stěn</t>
  </si>
  <si>
    <t>22</t>
  </si>
  <si>
    <t>619991011</t>
  </si>
  <si>
    <t>Obalení konstrukcí a prvků fólií přilepenou lepící páskou</t>
  </si>
  <si>
    <t>-1845950134</t>
  </si>
  <si>
    <t>Zakrytí vnitřních ploch před znečištěním včetně pozdějšího odkrytí konstrukcí a prvků obalením fólií a přelepením páskou</t>
  </si>
  <si>
    <t>úpravy vstupů - zakrytí oken, dveří, podlahy</t>
  </si>
  <si>
    <t>1,050*2,100*2,0</t>
  </si>
  <si>
    <t>1,300*0,600+1,650*0,600</t>
  </si>
  <si>
    <t>4,050*2,0</t>
  </si>
  <si>
    <t>výmalba stropů 1.PP, 1.NP</t>
  </si>
  <si>
    <t>"skladba A+B"  146,765+42,283</t>
  </si>
  <si>
    <t>23</t>
  </si>
  <si>
    <t>621131121</t>
  </si>
  <si>
    <t>Penetrace akrylát-silikon vnějších podhledů nanášená ručně</t>
  </si>
  <si>
    <t>-1296814777</t>
  </si>
  <si>
    <t>Podkladní a spojovací vrstva vnějších omítaných ploch penetrace akrylát-silikonová nanášená ručně podhledů</t>
  </si>
  <si>
    <t>pod ETICS</t>
  </si>
  <si>
    <t>1,250*2,600*16,0  "podhled lodžie"</t>
  </si>
  <si>
    <t>24</t>
  </si>
  <si>
    <t>621211021</t>
  </si>
  <si>
    <t>Montáž kontaktního zateplení vnějších podhledů z polystyrénových desek tl do 120 mm</t>
  </si>
  <si>
    <t>-756392444</t>
  </si>
  <si>
    <t>Montáž kontaktního zateplení z polystyrenových desek nebo z kombinovaných desek na vnější podhledy, tloušťky desek přes 80 do 120 mm</t>
  </si>
  <si>
    <t>SKLADBA A - EPS 70F tl. 100 mm, lambda 0,04 W/mK - vnitřní zateplení</t>
  </si>
  <si>
    <t>25</t>
  </si>
  <si>
    <t>283759380</t>
  </si>
  <si>
    <t>deska fasádní polystyrénová EPS 70 F 1000 x 500 x 100 mm</t>
  </si>
  <si>
    <t>753111755</t>
  </si>
  <si>
    <t>Desky z lehčených plastů desky polystyrénové fasádní typ EPS 70 F fasádní, stabilizovaný, samozhášivý objemová hmotnost 15 až 20 kg/m3 rozměr 1000 x 500 mm, lambda 0,039 W/m K 1000 x 500 x 100 mm</t>
  </si>
  <si>
    <t>146,765*1,02 'Přepočtené koeficientem množství</t>
  </si>
  <si>
    <t>26</t>
  </si>
  <si>
    <t>621221001</t>
  </si>
  <si>
    <t>Montáž kontaktního zateplení vnějších podhledů z minerální vlny s podélnou orientací tl do 40 mm</t>
  </si>
  <si>
    <t>-2099428062</t>
  </si>
  <si>
    <t>Montáž kontaktního zateplení z desek z minerální vlny s podélnou orientací vláken na vnější podhledy, tloušťky desek do 40 mm</t>
  </si>
  <si>
    <t>certifikovaný systém ETICS třídy A</t>
  </si>
  <si>
    <t>SKLADBA F - MW tl. 40 mm, lambda 0,04 W/mK, podhled lodžie</t>
  </si>
  <si>
    <t>2,550*1,100*16,0</t>
  </si>
  <si>
    <t>27</t>
  </si>
  <si>
    <t>631515180</t>
  </si>
  <si>
    <t>deska minerální izolační ISOVER TF PROFI tl. 40 mm</t>
  </si>
  <si>
    <t>595291744</t>
  </si>
  <si>
    <t>Vlákno minerální a výrobky z něj (desky, skruže, pásy, rohože, vložkové pytle apod.) desky z orientovaných vláken ISOVER - izolace stěn deska ISOVER TF PROFI, s podélnou orientací vláken pro zateplovací systémy 500 x 1000 mm, la = 0,039 W/mK tl. 40 mm</t>
  </si>
  <si>
    <t>44,88*1,02 'Přepočtené koeficientem množství</t>
  </si>
  <si>
    <t>28</t>
  </si>
  <si>
    <t>621221021</t>
  </si>
  <si>
    <t>Montáž kontaktního zateplení vnějších podhledů z minerální vlny s podélnou orientací  tl do 120 mm</t>
  </si>
  <si>
    <t>-1215340514</t>
  </si>
  <si>
    <t>Montáž kontaktního zateplení z desek z minerální vlny s podélnou orientací vláken na vnější podhledy, tloušťky desek přes 80 do 120 mm</t>
  </si>
  <si>
    <t>SKLADBA B - MW tl. 100 mm, lambda 0,04 W/mK - vnitřní zateplení</t>
  </si>
  <si>
    <t>29</t>
  </si>
  <si>
    <t>631515270</t>
  </si>
  <si>
    <t>deska minerální izolační ISOVER TF PROFI tl. 100 mm</t>
  </si>
  <si>
    <t>1566608206</t>
  </si>
  <si>
    <t>Vlákno minerální a výrobky z něj (desky, skruže, pásy, rohože, vložkové pytle apod.) desky z orientovaných vláken ISOVER - izolace stěn deska ISOVER TF PROFI, s podélnou orientací vláken pro zateplovací systémy 500 x 1000 mm, la = 0,039 W/mK tl. 100 mm</t>
  </si>
  <si>
    <t>42,283*1,02 'Přepočtené koeficientem množství</t>
  </si>
  <si>
    <t>30</t>
  </si>
  <si>
    <t>621531021</t>
  </si>
  <si>
    <t>Tenkovrstvá silikonová zrnitá omítka tl. 2,0 mm včetně penetrace vnějších podhledů</t>
  </si>
  <si>
    <t>-1055256907</t>
  </si>
  <si>
    <t>Omítka tenkovrstvá silikonová vnějších ploch probarvená, včetně penetrace podkladu zrnitá, tloušťky 2,0 mm podhledů</t>
  </si>
  <si>
    <t>"skladba F - podhled lodžie"  44,880</t>
  </si>
  <si>
    <t>31</t>
  </si>
  <si>
    <t>622131121</t>
  </si>
  <si>
    <t>Penetrace akrylát-silikon vnějších stěn nanášená ručně</t>
  </si>
  <si>
    <t>-735427899</t>
  </si>
  <si>
    <t>Podkladní a spojovací vrstva vnějších omítaných ploch penetrace akrylát-silikonová nanášená ručně stěn</t>
  </si>
  <si>
    <t>dle PD a TZ, pod ETICS</t>
  </si>
  <si>
    <t>plocha fasády</t>
  </si>
  <si>
    <t>21,450*2,0*24,450</t>
  </si>
  <si>
    <t>11,150*24,450</t>
  </si>
  <si>
    <t>-1,250*2,600*16,0  "podhled lodžie"</t>
  </si>
  <si>
    <t>špalety</t>
  </si>
  <si>
    <t>okna</t>
  </si>
  <si>
    <t>(2,400+1,500)*2,0*0,100*23,0</t>
  </si>
  <si>
    <t>(1,800+1,500)*2,0*0,100*16,0</t>
  </si>
  <si>
    <t>(1,650+0,600)*2,0*0,100*1,0</t>
  </si>
  <si>
    <t>dveře</t>
  </si>
  <si>
    <t>(1,050+2,100*2,0)*0,100*1,0</t>
  </si>
  <si>
    <t>sklepní okna</t>
  </si>
  <si>
    <t>(2,400+0,600)*2,0*0,100*4,0</t>
  </si>
  <si>
    <t>(1,200+1,500)*2,0*0,100*8,0</t>
  </si>
  <si>
    <t>(2,400+1,500)*2,0*0,100*7,0</t>
  </si>
  <si>
    <t>(1,500+1,500)*2,0*0,100*8,0</t>
  </si>
  <si>
    <t>(1,000+0,900)*2,0*0,100*2,0</t>
  </si>
  <si>
    <t>(1,200+1,500)*2,0*0,100*16,0</t>
  </si>
  <si>
    <t>(0,900+2,200)*2,0*0,100*16,0 "balkon. dveře"</t>
  </si>
  <si>
    <t>(1,300+0,600)*2,0*0,100*1,0</t>
  </si>
  <si>
    <t>(2,100+0,600)*2,0*0,100*2,0</t>
  </si>
  <si>
    <t>(1,800+0,600)*2,0*0,100*2,0</t>
  </si>
  <si>
    <t>(1,500+0,600)*2,0*0,100*2,0</t>
  </si>
  <si>
    <t>odpočet plochy oken</t>
  </si>
  <si>
    <t>-2,400*1,500*23,0</t>
  </si>
  <si>
    <t>-1,800*1,500*16,0</t>
  </si>
  <si>
    <t>-1,650*0,600*1,0</t>
  </si>
  <si>
    <t>-1,050*2,100*1,0</t>
  </si>
  <si>
    <t>-2,400*0,600*4,0</t>
  </si>
  <si>
    <t>-1,200*1,500*8,0</t>
  </si>
  <si>
    <t>-2,400*1,500*7,0</t>
  </si>
  <si>
    <t>-1,500*1,500*8,0</t>
  </si>
  <si>
    <t>-1,000*0,900*2,0</t>
  </si>
  <si>
    <t>-1,200*1,500*16,0</t>
  </si>
  <si>
    <t>-0,900*2,200*16,0 "balkon. dveře"</t>
  </si>
  <si>
    <t>-1,300*0,600*1,0</t>
  </si>
  <si>
    <t>-2,100*0,600*2,0</t>
  </si>
  <si>
    <t>-1,800*0,600*2,0</t>
  </si>
  <si>
    <t>-1,500*0,600*2,0</t>
  </si>
  <si>
    <t>32</t>
  </si>
  <si>
    <t>622142001</t>
  </si>
  <si>
    <t>Potažení vnějších stěn sklovláknitým pletivem vtlačeným do tenkovrstvé hmoty</t>
  </si>
  <si>
    <t>-1188285628</t>
  </si>
  <si>
    <t>Potažení vnějších ploch pletivem v ploše nebo pruzích, na plném podkladu sklovláknitým vtlačením do tmelu stěn</t>
  </si>
  <si>
    <t>SKLADBA J</t>
  </si>
  <si>
    <t>"strojovna výtahu"  (3,300+4,550)*2,0*2,700</t>
  </si>
  <si>
    <t>"hlavní vstup" (0,590+0,310)*2,0*1,200+0,310*0,590</t>
  </si>
  <si>
    <t>(1,500+1,700+1,500+2,850)*0,600</t>
  </si>
  <si>
    <t>"elektro skříň"  (0,400*2,0+1,800)*1,300+0,400*1,800</t>
  </si>
  <si>
    <t>33</t>
  </si>
  <si>
    <t>622211001</t>
  </si>
  <si>
    <t>Montáž kontaktního zateplení vnějších stěn z polystyrénových desek tl do 40 mm</t>
  </si>
  <si>
    <t>-1383609735</t>
  </si>
  <si>
    <t>Montáž kontaktního zateplení z polystyrenových desek nebo z kombinovaných desek na vnější stěny, tloušťky desek do 40 mm</t>
  </si>
  <si>
    <t>SKLADBA H - XPS tl. 30 mm, lambda 0,04 W/mK, zateplení soklu</t>
  </si>
  <si>
    <t>"SZ"   21,345*(0,900+0,400)</t>
  </si>
  <si>
    <t>"SV"   11,150*((1,300+0,400+0,900+0,400)/2,0)</t>
  </si>
  <si>
    <t>"JV"    21,345*((1,500+0,400+1,350+0,400)/2,0)</t>
  </si>
  <si>
    <t>odpočet oken a schodiště</t>
  </si>
  <si>
    <t>-1,000*3,600</t>
  </si>
  <si>
    <t>SKLADBA G - EPS 70F tl. 20 mm, lambda 0,04 W/mK, boční zdi lodžie</t>
  </si>
  <si>
    <t>1,000*2,520*16,0</t>
  </si>
  <si>
    <t>SKLADBA L - EPS 70F tl. 30 mm, lambda 0,04 W/mK</t>
  </si>
  <si>
    <t>0,500*22,100</t>
  </si>
  <si>
    <t>34</t>
  </si>
  <si>
    <t>283763610</t>
  </si>
  <si>
    <t>polystyren extrudovaný URSA XPS III - (S,G,NF,) - 1250 x 600 x 30 mm</t>
  </si>
  <si>
    <t>-585977128</t>
  </si>
  <si>
    <t>Desky z lehčených plastů desky z extrudovaného polystyrenu desky z extrudovaného polystyrenu URSA tepelně izolační desky s třídou hořlavosti "C1" - těžce hořlavý rovná hrana  - I  (G) polodrážka   - L (S) perodrážka  - FT (NF) povrch hladký nebo strukturovaný (PZ) základní rozměr desek 1250 x 600 mm URSA XPS N-III-I , XPS N-III-L,  XPS N-FT(2500mm) URSA XPS N - (S,G,NF,) - 30 mm</t>
  </si>
  <si>
    <t>SKLADBA H - XPS tl. 30 mm, lambda 0,04 W/mK</t>
  </si>
  <si>
    <t>67,589</t>
  </si>
  <si>
    <t>67,589*1,02 'Přepočtené koeficientem množství</t>
  </si>
  <si>
    <t>35</t>
  </si>
  <si>
    <t>283759300</t>
  </si>
  <si>
    <t>deska fasádní polystyrénová EPS 70 F 1000 x 500 x 20 mm</t>
  </si>
  <si>
    <t>978843297</t>
  </si>
  <si>
    <t>Desky z lehčených plastů desky polystyrénové fasádní typ EPS 70 F fasádní, stabilizovaný, samozhášivý objemová hmotnost 15 až 20 kg/m3 rozměr 1000 x 500 mm, lambda 0,039 W/m K 1000 x 500 x  20 mm</t>
  </si>
  <si>
    <t>SKLADBA G - EPS 70F tl. 20 mm, lambda 0,04 W/mK</t>
  </si>
  <si>
    <t>40,320</t>
  </si>
  <si>
    <t>40,32*1,02 'Přepočtené koeficientem množství</t>
  </si>
  <si>
    <t>36</t>
  </si>
  <si>
    <t>283759310</t>
  </si>
  <si>
    <t>deska fasádní polystyrénová EPS 70 F 1000 x 500 x 30 mm</t>
  </si>
  <si>
    <t>-1676143358</t>
  </si>
  <si>
    <t>Desky z lehčených plastů desky polystyrénové fasádní typ EPS 70 F fasádní, stabilizovaný, samozhášivý objemová hmotnost 15 až 20 kg/m3 rozměr 1000 x 500 mm, lambda 0,039 W/m K 1000 x 500 x  30 mm</t>
  </si>
  <si>
    <t>11,050</t>
  </si>
  <si>
    <t>11,05*1,02 'Přepočtené koeficientem množství</t>
  </si>
  <si>
    <t>37</t>
  </si>
  <si>
    <t>622211021</t>
  </si>
  <si>
    <t>Montáž kontaktního zateplení vnějších stěn z polystyrénových desek tl do 120 mm</t>
  </si>
  <si>
    <t>-625069369</t>
  </si>
  <si>
    <t>Montáž kontaktního zateplení z polystyrenových desek nebo z kombinovaných desek na vnější stěny, tloušťky desek přes 80 do 120 mm</t>
  </si>
  <si>
    <t>SKLADBA K - EPS 70F šedý tl. 100 mm, lambda 0,032 W/mK, boční zdi lodžie</t>
  </si>
  <si>
    <t>38</t>
  </si>
  <si>
    <t>283760370</t>
  </si>
  <si>
    <t>deska fasádní polystyrénová Isover EPS GreyWall 1000 x 500 x 100 mm</t>
  </si>
  <si>
    <t>-1902870154</t>
  </si>
  <si>
    <t>Desky z lehčených plastů desky  polystyrénové fasádní - speciální Isover EPS GreyWall 1000 x 500 x 100 mm</t>
  </si>
  <si>
    <t>39</t>
  </si>
  <si>
    <t>622211031</t>
  </si>
  <si>
    <t>Montáž kontaktního zateplení vnějších stěn z polystyrénových desek tl do 160 mm</t>
  </si>
  <si>
    <t>1805270034</t>
  </si>
  <si>
    <t>Montáž kontaktního zateplení z polystyrenových desek nebo z kombinovaných desek na vnější stěny, tloušťky desek přes 120 do 160 mm</t>
  </si>
  <si>
    <t>SKLADBA C - EPS 70F tl. 140 mm, lambda 0,04 W/mK</t>
  </si>
  <si>
    <t>pohledová plocha zateplení</t>
  </si>
  <si>
    <t>21,345*23,550</t>
  </si>
  <si>
    <t>SV</t>
  </si>
  <si>
    <t>11,150*23,550</t>
  </si>
  <si>
    <t>odpočty ploch</t>
  </si>
  <si>
    <t>"skladba D"  -226,100</t>
  </si>
  <si>
    <t>"lodžie"  - 2,550*2,650*16,0</t>
  </si>
  <si>
    <t>okna, dveře</t>
  </si>
  <si>
    <t>-1,050*1,100</t>
  </si>
  <si>
    <t>40</t>
  </si>
  <si>
    <t>283759510</t>
  </si>
  <si>
    <t>deska fasádní polystyrénová EPS 70 F 1000 x 500 x 140 mm</t>
  </si>
  <si>
    <t>292913877</t>
  </si>
  <si>
    <t>Desky z lehčených plastů desky polystyrénové fasádní typ EPS 70 F fasádní, stabilizovaný, samozhášivý objemová hmotnost 15 až 20 kg/m3 rozměr 1000 x 500 mm, lambda 0,039 W/m K 1000 x 500 x 140 mm</t>
  </si>
  <si>
    <t>829,178*1,02 'Přepočtené koeficientem množství</t>
  </si>
  <si>
    <t>41</t>
  </si>
  <si>
    <t>622212001</t>
  </si>
  <si>
    <t>Montáž kontaktního zateplení vnějšího ostění hl. špalety do 200 mm z polystyrenu tl do 40 mm</t>
  </si>
  <si>
    <t>-1612868703</t>
  </si>
  <si>
    <t>Montáž kontaktního zateplení vnějšího ostění nebo nadpraží z polystyrenových desek hloubky špalet do 200 mm, tloušťky desek do 40 mm</t>
  </si>
  <si>
    <t>boky ostění - EPS 70 F tl. 30 mm, lambda 0,04 W/mK</t>
  </si>
  <si>
    <t>1,500*(23,0+16,0)*2,0</t>
  </si>
  <si>
    <t>0,600*1,0*2,0</t>
  </si>
  <si>
    <t>2,100*1,0*2,0</t>
  </si>
  <si>
    <t>0,600*4,0*2,0</t>
  </si>
  <si>
    <t>1,500*(16,0+8,0+7,0+8,0+16,0)*2,0</t>
  </si>
  <si>
    <t>0,900*2,0*2,0</t>
  </si>
  <si>
    <t>2,200*16,0*2,0 "balkon. dveře"</t>
  </si>
  <si>
    <t>0,600*(2,0+2,0+2,0)*2,0</t>
  </si>
  <si>
    <t>42</t>
  </si>
  <si>
    <t>1223542482</t>
  </si>
  <si>
    <t>378,800*0,200</t>
  </si>
  <si>
    <t>75,76*1,02 'Přepočtené koeficientem množství</t>
  </si>
  <si>
    <t>43</t>
  </si>
  <si>
    <t>622221031</t>
  </si>
  <si>
    <t>Montáž kontaktního zateplení vnějších stěn z minerální vlny s podélnou orientací vláken tl do 160 mm</t>
  </si>
  <si>
    <t>1009040299</t>
  </si>
  <si>
    <t>Montáž kontaktního zateplení z desek z minerální vlny s podélnou orientací vláken na vnější stěny, tloušťky desek přes 120 do 160 mm</t>
  </si>
  <si>
    <t>SKLADBA D - MW tl. 140 mm, lambda 0,04 W/mK</t>
  </si>
  <si>
    <t>21,345*0,900*1,0</t>
  </si>
  <si>
    <t>9,100*0,500*7,0</t>
  </si>
  <si>
    <t>9,000*0,500*7,0</t>
  </si>
  <si>
    <t>5,400*0,500*7,0</t>
  </si>
  <si>
    <t>6,300*0,500*1,0</t>
  </si>
  <si>
    <t>(21,345-1,050)*0,500</t>
  </si>
  <si>
    <t>11,150*0,900</t>
  </si>
  <si>
    <t>15,500*0,500*7,0</t>
  </si>
  <si>
    <t>2,550*(0,250+0,200)*14,0</t>
  </si>
  <si>
    <t>5,600*0,500*1,0</t>
  </si>
  <si>
    <t>(8,760+9,200)*0,500</t>
  </si>
  <si>
    <t>44</t>
  </si>
  <si>
    <t>631515310</t>
  </si>
  <si>
    <t>deska minerální izolační ISOVER TF PROFI tl. 140 mm</t>
  </si>
  <si>
    <t>-1565920034</t>
  </si>
  <si>
    <t>Vlákno minerální a výrobky z něj (desky, skruže, pásy, rohože, vložkové pytle apod.) desky z orientovaných vláken ISOVER - izolace stěn deska ISOVER TF PROFI, s podélnou orientací vláken pro zateplovací systémy 500 x 1000 mm, la = 0,039 W/mK tl. 140 mm</t>
  </si>
  <si>
    <t>226,1*1,02 'Přepočtené koeficientem množství</t>
  </si>
  <si>
    <t>45</t>
  </si>
  <si>
    <t>622222001</t>
  </si>
  <si>
    <t>Montáž kontaktního zateplení vnějšího ostění hl. špalety do 200 mm z minerální vlny tl do 40 mm</t>
  </si>
  <si>
    <t>392911991</t>
  </si>
  <si>
    <t>Montáž kontaktního zateplení vnějšího ostění nebo nadpraží z desek z minerální vlny s podélnou nebo kolmou orientací vláken hloubky špalet do 200 mm, tloušťky desek do 40 mm</t>
  </si>
  <si>
    <t>nadpraží - MW tl. 30 mm, lambda 0,04 W/mK</t>
  </si>
  <si>
    <t>2,400*23,0</t>
  </si>
  <si>
    <t>1,800*16,0</t>
  </si>
  <si>
    <t>1,650*1,0</t>
  </si>
  <si>
    <t>1,050*1,0</t>
  </si>
  <si>
    <t>2,400*4,0</t>
  </si>
  <si>
    <t>1,200*(8,0+16,0)</t>
  </si>
  <si>
    <t>2,400*7,0</t>
  </si>
  <si>
    <t>1,500*8,0</t>
  </si>
  <si>
    <t>1,000*2,0</t>
  </si>
  <si>
    <t>0,900*2,200*16,0 "balkon. dveře"</t>
  </si>
  <si>
    <t>1,300*1,0</t>
  </si>
  <si>
    <t>2,100*2,0</t>
  </si>
  <si>
    <t>1,800*2,0</t>
  </si>
  <si>
    <t>1,500*2,0</t>
  </si>
  <si>
    <t>46</t>
  </si>
  <si>
    <t>631515060</t>
  </si>
  <si>
    <t>deska minerální izolační ISOVER NF tl. 30 mm</t>
  </si>
  <si>
    <t>1756584400</t>
  </si>
  <si>
    <t>Vlákno minerální a výrobky z něj (desky, skruže, pásy, rohože, vložkové pytle apod.) desky z orientovaných vláken ISOVER - izolace stěn deska ISOVER NF 333, s kolmou orientací vláken pro zateplovací systémy 333 x 1000 mm tl. 30 mm</t>
  </si>
  <si>
    <t>229,530*0,200</t>
  </si>
  <si>
    <t>45,906*1,02 'Přepočtené koeficientem množství</t>
  </si>
  <si>
    <t>47</t>
  </si>
  <si>
    <t>622252001</t>
  </si>
  <si>
    <t>Montáž zakládacích soklových lišt kontaktního zateplení</t>
  </si>
  <si>
    <t>-693474921</t>
  </si>
  <si>
    <t>Montáž lišt kontaktního zateplení zakládacích soklových připevněných hmoždinkami</t>
  </si>
  <si>
    <t>21,450*2,0+11,150</t>
  </si>
  <si>
    <t>-1,050-3,780</t>
  </si>
  <si>
    <t>48</t>
  </si>
  <si>
    <t>590516510</t>
  </si>
  <si>
    <t>lišta soklová Al s okapničkou, zakládací U 14 cm, 0,95/200 cm</t>
  </si>
  <si>
    <t>741298048</t>
  </si>
  <si>
    <t>Kontaktní zateplovací systémy příslušenství kontaktních zateplovacích systémů lišty soklové  - zakládací spodní profil U - Form s okapničkou, Al, délka 200 cm U 14 cm  0,95/200</t>
  </si>
  <si>
    <t>49,22*1,05 'Přepočtené koeficientem množství</t>
  </si>
  <si>
    <t>49</t>
  </si>
  <si>
    <t>622252002</t>
  </si>
  <si>
    <t>Montáž ostatních lišt kontaktního zateplení</t>
  </si>
  <si>
    <t>1677504732</t>
  </si>
  <si>
    <t>Montáž lišt kontaktního zateplení ostatních stěnových, dilatačních apod. lepených do tmelu</t>
  </si>
  <si>
    <t xml:space="preserve">rohové + dilatační + APU + parapetní  </t>
  </si>
  <si>
    <t>797,970+51,80+591,050+227,430</t>
  </si>
  <si>
    <t>50</t>
  </si>
  <si>
    <t>590514840</t>
  </si>
  <si>
    <t>lišta rohová PVC 10/10 cm s tkaninou bal. 2,5 m</t>
  </si>
  <si>
    <t>858164392</t>
  </si>
  <si>
    <t>Kontaktní zateplovací systémy příslušenství kontaktních zateplovacích systémů lišta rohová s tkaninou - rohovník  2,5m PVC 10/10 cm</t>
  </si>
  <si>
    <t>ostění otvorů:</t>
  </si>
  <si>
    <t>(2,400+1,500*2,0)*23,0</t>
  </si>
  <si>
    <t>(1,800+1,500*2,0)*16,0</t>
  </si>
  <si>
    <t>(1,650+0,600*2,0)*1,0</t>
  </si>
  <si>
    <t>(1,050+2,100*2,0)*1,0</t>
  </si>
  <si>
    <t>(2,400+0,600*2,0)*4,0</t>
  </si>
  <si>
    <t>(1,200+1,500*2,0)*8,0</t>
  </si>
  <si>
    <t>(2,400+1,500*2,0)*7,0</t>
  </si>
  <si>
    <t>(1,500+1,500*2,0)*8,0</t>
  </si>
  <si>
    <t>(1,000+0,900*2,0)*2,0</t>
  </si>
  <si>
    <t>(1,200+1,500*2,0)*16,0</t>
  </si>
  <si>
    <t>(0,900+2,200*2,0)*16,0 "balkon. dveře"</t>
  </si>
  <si>
    <t>(1,300+0,600*2,0)*1,0</t>
  </si>
  <si>
    <t>(2,100+0,600*2,0)*2,0</t>
  </si>
  <si>
    <t>(1,800+0,600*2,0)*2,0</t>
  </si>
  <si>
    <t>(1,500+0,600*2,0)*2,0</t>
  </si>
  <si>
    <t>nároží:</t>
  </si>
  <si>
    <t>25,900*2,0  "SV"</t>
  </si>
  <si>
    <t>2,750*4,0  "strojovna výtahu"</t>
  </si>
  <si>
    <t>(2,430+2,520*2,0)*16,0   "lodžie"</t>
  </si>
  <si>
    <t>1,200*4,0+2,000+15,000  "hlavní vstup"</t>
  </si>
  <si>
    <t>1,400*2,0  "elektro skříň"</t>
  </si>
  <si>
    <t>797,97*1,05 'Přepočtené koeficientem množství</t>
  </si>
  <si>
    <t>51</t>
  </si>
  <si>
    <t>590515000</t>
  </si>
  <si>
    <t>profil dilatační stěnový , dl. 2,5 m</t>
  </si>
  <si>
    <t>-347272370</t>
  </si>
  <si>
    <t>Kontaktní zateplovací systémy příslušenství kontaktních zateplovacích systémů dilatační profil stěnový E,  dl. 2,5 m</t>
  </si>
  <si>
    <t xml:space="preserve">25,900*2,0  </t>
  </si>
  <si>
    <t>51,8*1,05 'Přepočtené koeficientem množství</t>
  </si>
  <si>
    <t>52</t>
  </si>
  <si>
    <t>590514750</t>
  </si>
  <si>
    <t>profil okenní začišťovací s tkaninou -Thermospoj 6 mm/2,4 m</t>
  </si>
  <si>
    <t>-2549422</t>
  </si>
  <si>
    <t>Kontaktní zateplovací systémy příslušenství kontaktních zateplovacích systémů profil okenní začišťovací s tkaninou Thermospoj 6 mm/2,4 m</t>
  </si>
  <si>
    <t>591,05*1,05 'Přepočtené koeficientem množství</t>
  </si>
  <si>
    <t>53</t>
  </si>
  <si>
    <t>590515120</t>
  </si>
  <si>
    <t>profil parapetní - Thermospoj LPE plast 2 m</t>
  </si>
  <si>
    <t>767584239</t>
  </si>
  <si>
    <t>Kontaktní zateplovací systémy příslušenství kontaktních zateplovacích systémů profil okenní s nepřiznanou okapnicí - Thermospoj LPE plast 2 m</t>
  </si>
  <si>
    <t>Dle TZ a PD</t>
  </si>
  <si>
    <t>227,43*1,05 'Přepočtené koeficientem množství</t>
  </si>
  <si>
    <t>54</t>
  </si>
  <si>
    <t>622335101</t>
  </si>
  <si>
    <t>Oprava cementové hladké omítky vnějších stěn v rozsahu do 10%</t>
  </si>
  <si>
    <t>77623475</t>
  </si>
  <si>
    <t>Oprava cementové omítky vnějších ploch hladké stěn, v rozsahu opravované plochy do 10%</t>
  </si>
  <si>
    <t>dle očištění vnějších ploch tlakovou vodou</t>
  </si>
  <si>
    <t>1084,583</t>
  </si>
  <si>
    <t>55</t>
  </si>
  <si>
    <t>622511111</t>
  </si>
  <si>
    <t>Tenkovrstvá akrylátová mozaiková střednězrnná omítka včetně penetrace vnějších stěn</t>
  </si>
  <si>
    <t>-1355047309</t>
  </si>
  <si>
    <t>Omítka tenkovrstvá akrylátová vnějších ploch probarvená, včetně penetrace podkladu mozaiková střednězrnná stěn</t>
  </si>
  <si>
    <t>skladba H  nad terénem</t>
  </si>
  <si>
    <t>"SZ"   21,345*0,900</t>
  </si>
  <si>
    <t>"SV"   11,150*(1,300+0,900)/2,0</t>
  </si>
  <si>
    <t>"JV"    21,345*(1,500+1,350)/2,0</t>
  </si>
  <si>
    <t>skladba J</t>
  </si>
  <si>
    <t>56</t>
  </si>
  <si>
    <t>622531011</t>
  </si>
  <si>
    <t>Tenkovrstvá silikonová zrnitá omítka tl. 1,5 mm včetně penetrace vnějších stěn</t>
  </si>
  <si>
    <t>1582830220</t>
  </si>
  <si>
    <t>Omítka tenkovrstvá silikonová vnějších ploch probarvená, včetně penetrace podkladu zrnitá, tloušťky 1,5 mm stěn</t>
  </si>
  <si>
    <t>Dle PD a TZ</t>
  </si>
  <si>
    <t>cena vč. příplatku za sytý odstín</t>
  </si>
  <si>
    <t>"skladba C"   829,178</t>
  </si>
  <si>
    <t>"D"   226,100</t>
  </si>
  <si>
    <t>"F"   44,880</t>
  </si>
  <si>
    <t>"G"   40,320</t>
  </si>
  <si>
    <t>"J - strojovna výtahu"  (3,300+4,550)*2,0*2,700</t>
  </si>
  <si>
    <t>"K"   40,320</t>
  </si>
  <si>
    <t>"L"   11,050</t>
  </si>
  <si>
    <t>"ostění"  75,760</t>
  </si>
  <si>
    <t>"nadpraží"  45,906</t>
  </si>
  <si>
    <t>57</t>
  </si>
  <si>
    <t>629991011</t>
  </si>
  <si>
    <t>Zakrytí výplní otvorů a svislých ploch fólií přilepenou lepící páskou</t>
  </si>
  <si>
    <t>-2056465920</t>
  </si>
  <si>
    <t>Zakrytí vnějších ploch před znečištěním včetně pozdějšího odkrytí výplní otvorů a svislých ploch fólií přilepenou lepící páskou</t>
  </si>
  <si>
    <t>2,400*1,500*23,0</t>
  </si>
  <si>
    <t>1,800*1,500*16,0</t>
  </si>
  <si>
    <t>1,650*0,600*1,0</t>
  </si>
  <si>
    <t>1,050*2,100*1,0</t>
  </si>
  <si>
    <t>2,400*0,600*4,0</t>
  </si>
  <si>
    <t>1,200*1,500*8,0</t>
  </si>
  <si>
    <t>2,400*1,500*7,0</t>
  </si>
  <si>
    <t>1,500*1,500*8,0</t>
  </si>
  <si>
    <t>1,000*0,900*2,0</t>
  </si>
  <si>
    <t>1,200*1,500*16,0</t>
  </si>
  <si>
    <t>1,300*0,600*1,0</t>
  </si>
  <si>
    <t>2,100*0,600*2,0</t>
  </si>
  <si>
    <t>1,800*0,600*2,0</t>
  </si>
  <si>
    <t>1,500*0,600*2,0</t>
  </si>
  <si>
    <t>58</t>
  </si>
  <si>
    <t>629995101</t>
  </si>
  <si>
    <t>Očištění vnějších ploch tlakovou vodou</t>
  </si>
  <si>
    <t>2019461069</t>
  </si>
  <si>
    <t>Očištění vnějších ploch tlakovou vodou omytím</t>
  </si>
  <si>
    <t>-3,300*2,100*1,0</t>
  </si>
  <si>
    <t>59</t>
  </si>
  <si>
    <t>629999011</t>
  </si>
  <si>
    <t>Příplatek k úpravám povrchů za provádění styku dvou barev nebo struktur na fasádě</t>
  </si>
  <si>
    <t>-1600154037</t>
  </si>
  <si>
    <t>Příplatky k cenám úprav vnějších povrchů za zvýšenou pracnost při provádění styku dvou barev nebo struktur na fasádě</t>
  </si>
  <si>
    <t>"SZ"   23,500*4,0</t>
  </si>
  <si>
    <t>"SV"   21,500*2,0+7,500</t>
  </si>
  <si>
    <t>"JV"  6,100+18,700+6,500+3,200</t>
  </si>
  <si>
    <t>60</t>
  </si>
  <si>
    <t>631311113</t>
  </si>
  <si>
    <t>Mazanina tl do 80 mm z betonu prostého bez zvýšených nároků na prostředí tř. C 12/15</t>
  </si>
  <si>
    <t>-23259036</t>
  </si>
  <si>
    <t>Mazanina z betonu prostého bez zvýšených nároků na prostředí tl. přes 50 do 80 mm tř. C 12/15</t>
  </si>
  <si>
    <t xml:space="preserve"> lodžie</t>
  </si>
  <si>
    <t xml:space="preserve">1,250*2,600*0,050*16,0  </t>
  </si>
  <si>
    <t>61</t>
  </si>
  <si>
    <t>631311114</t>
  </si>
  <si>
    <t>Mazanina tl do 80 mm z betonu prostého bez zvýšených nároků na prostředí tř. C 16/20</t>
  </si>
  <si>
    <t>-516983561</t>
  </si>
  <si>
    <t>Mazanina z betonu prostého bez zvýšených nároků na prostředí tl. přes 50 do 80 mm tř. C 16/20</t>
  </si>
  <si>
    <t>vyrovnání atiky</t>
  </si>
  <si>
    <t>(21,570+10,625)*0,250*2,0*0,080</t>
  </si>
  <si>
    <t>62</t>
  </si>
  <si>
    <t>631312141</t>
  </si>
  <si>
    <t>Doplnění rýh v dosavadních mazaninách betonem prostým</t>
  </si>
  <si>
    <t>-2027129592</t>
  </si>
  <si>
    <t>Doplnění dosavadních mazanin prostým betonem s dodáním hmot, bez potěru, plochy jednotlivě rýh v dosavadních mazaninách</t>
  </si>
  <si>
    <t xml:space="preserve">dle TZ a PD </t>
  </si>
  <si>
    <t>m.č. 1.01. - doplnění podlahy po bourané příčce</t>
  </si>
  <si>
    <t>0,100*1,900*0,100</t>
  </si>
  <si>
    <t>63</t>
  </si>
  <si>
    <t>632452431</t>
  </si>
  <si>
    <t>Doplnění cementového potěru hlazeného pl do 4 m2 tl do 30 mm</t>
  </si>
  <si>
    <t>733306279</t>
  </si>
  <si>
    <t>Doplnění cementového potěru na mazaninách a betonových podkladech (s dodáním hmot), hlazeného dřevěným nebo ocelovým hladítkem, plochy jednotlivě přes 1 m2 do 4 m2 a tl. přes 20 do 30 mm</t>
  </si>
  <si>
    <t>hlavní vstup, podklad pod dlažbu</t>
  </si>
  <si>
    <t>3,780*1,600</t>
  </si>
  <si>
    <t>64</t>
  </si>
  <si>
    <t>632481213</t>
  </si>
  <si>
    <t>Separační vrstva z PE fólie</t>
  </si>
  <si>
    <t>1917175710</t>
  </si>
  <si>
    <t>Separační vrstva k oddělení podlahových vrstev z polyetylénové fólie</t>
  </si>
  <si>
    <t>lodžie</t>
  </si>
  <si>
    <t xml:space="preserve">1,250*2,600*16,0  </t>
  </si>
  <si>
    <t>65</t>
  </si>
  <si>
    <t>636311111</t>
  </si>
  <si>
    <t>Kladení dlažby z betonových dlaždic 30x30cm na sucho na terče z umělé hmoty o výšce do 25 mm</t>
  </si>
  <si>
    <t>-1839421944</t>
  </si>
  <si>
    <t>Kladení dlažby z betonových dlaždic na sucho na terče z umělé hmoty o rozměru dlažby 30x30 cm, o výšce terče do 25 mm</t>
  </si>
  <si>
    <t>zatížení povlakové krytiny střechy 2 ks dlaždic/m2</t>
  </si>
  <si>
    <t>20,850*10,625-4,550*3,300</t>
  </si>
  <si>
    <t>0,300*0,300*2,0*206,516</t>
  </si>
  <si>
    <t>66</t>
  </si>
  <si>
    <t>592453150</t>
  </si>
  <si>
    <t>dlažba desková betonová 30x30x3,5 cm sedá</t>
  </si>
  <si>
    <t>-1354893070</t>
  </si>
  <si>
    <t>Dlaždice betonové dlažba desková betonová HBB 30 x 30 x 3,5   šedá</t>
  </si>
  <si>
    <t>37,173*1,02 'Přepočtené koeficientem množství</t>
  </si>
  <si>
    <t>67</t>
  </si>
  <si>
    <t>644941111</t>
  </si>
  <si>
    <t>Osazování ventilačních mřížek velikosti do 150 x 150 mm</t>
  </si>
  <si>
    <t>-83605483</t>
  </si>
  <si>
    <t>Montáž průvětrníků nebo mřížek odvětrávacích velikosti do 150 x 200 mm</t>
  </si>
  <si>
    <t>v ceně demontáž stávajících mřížek</t>
  </si>
  <si>
    <t>10,0+32,0</t>
  </si>
  <si>
    <t>14,0+14,0</t>
  </si>
  <si>
    <t>68</t>
  </si>
  <si>
    <t>562456500</t>
  </si>
  <si>
    <t>mřížka větrací plast VM 75 B bílá se síťovinou</t>
  </si>
  <si>
    <t>-1517830257</t>
  </si>
  <si>
    <t>Stavební části z ostatních plastů mřížky větrací plastové [ASA] kruhové VM 75 B bílá se síťovinou</t>
  </si>
  <si>
    <t>69</t>
  </si>
  <si>
    <t>644941121</t>
  </si>
  <si>
    <t>Montáž průchodky k větrací mřížce se zhotovením otvoru v tepelné izolaci</t>
  </si>
  <si>
    <t>1116377140</t>
  </si>
  <si>
    <t>Montáž průvětrníků nebo mřížek odvětrávacích montáž průchodky (trubky) se zhotovením otvoru v tepelné izolaci</t>
  </si>
  <si>
    <t>70</t>
  </si>
  <si>
    <t>283776100</t>
  </si>
  <si>
    <t>tvarovka průchodka TECHNODREN P 100</t>
  </si>
  <si>
    <t>1707987789</t>
  </si>
  <si>
    <t>Tvarovky z lehčených plastů hydroizolační systém TECHNODREN vzduchové, větrané, vlhkostní a radonové izolace staveb příslušenství TECHNODREN tvarovka průchodka do 100 mm</t>
  </si>
  <si>
    <t>350*0,2 'Přepočtené koeficientem množství</t>
  </si>
  <si>
    <t>Ostatní konstrukce a práce, bourání</t>
  </si>
  <si>
    <t>71</t>
  </si>
  <si>
    <t>941211112</t>
  </si>
  <si>
    <t>Montáž lešení řadového rámového lehkého zatížení do 200 kg/m2 š do 0,9 m v do 25 m</t>
  </si>
  <si>
    <t>-1662159038</t>
  </si>
  <si>
    <t>Montáž lešení řadového rámového lehkého pracovního s podlahami s provozním zatížením tř. 3 do 200 kg/m2 šířky tř. SW06 přes 0,6 do 0,9 m, výšky přes 10 do 25 m</t>
  </si>
  <si>
    <t>(11,150+1,500*2,0)*25,000</t>
  </si>
  <si>
    <t>21,350*2,0*25,000</t>
  </si>
  <si>
    <t>72</t>
  </si>
  <si>
    <t>941211211</t>
  </si>
  <si>
    <t>Příplatek k lešení řadovému rámovému lehkému š 0,9 m v do 25 m za první a ZKD den použití</t>
  </si>
  <si>
    <t>-626353738</t>
  </si>
  <si>
    <t>Montáž lešení řadového rámového lehkého pracovního s podlahami s provozním zatížením tř. 3 do 200 kg/m2 Příplatek za první a každý další den použití lešení k ceně -1111 nebo -1112</t>
  </si>
  <si>
    <t>1421,25*90 'Přepočtené koeficientem množství</t>
  </si>
  <si>
    <t>73</t>
  </si>
  <si>
    <t>941211812</t>
  </si>
  <si>
    <t>Demontáž lešení řadového rámového lehkého zatížení do 200 kg/m2 š do 0,9 m v do 25 m</t>
  </si>
  <si>
    <t>988337015</t>
  </si>
  <si>
    <t>Demontáž lešení řadového rámového lehkého pracovního s provozním zatížením tř. 3 do 200 kg/m2 šířky tř. SW06 přes 0,6 do 0,9 m, výšky přes 10 do 25 m</t>
  </si>
  <si>
    <t>74</t>
  </si>
  <si>
    <t>944511111</t>
  </si>
  <si>
    <t>Montáž ochranné sítě z textilie z umělých vláken</t>
  </si>
  <si>
    <t>2033500338</t>
  </si>
  <si>
    <t>Montáž ochranné sítě zavěšené na konstrukci lešení z textilie z umělých vláken</t>
  </si>
  <si>
    <t>75</t>
  </si>
  <si>
    <t>944511211</t>
  </si>
  <si>
    <t>Příplatek k ochranné síti za první a ZKD den použití</t>
  </si>
  <si>
    <t>-2085471155</t>
  </si>
  <si>
    <t>Montáž ochranné sítě Příplatek za první a každý další den použití sítě k ceně -1111</t>
  </si>
  <si>
    <t>76</t>
  </si>
  <si>
    <t>944511811</t>
  </si>
  <si>
    <t>Demontáž ochranné sítě z textilie z umělých vláken</t>
  </si>
  <si>
    <t>-1982798306</t>
  </si>
  <si>
    <t>Demontáž ochranné sítě zavěšené na konstrukci lešení z textilie z umělých vláken</t>
  </si>
  <si>
    <t>77</t>
  </si>
  <si>
    <t>944711111</t>
  </si>
  <si>
    <t>Montáž záchytné stříšky š do 1,5 m</t>
  </si>
  <si>
    <t>-1950805792</t>
  </si>
  <si>
    <t>Montáž záchytné stříšky zřizované současně s lehkým nebo těžkým lešením, šířky do 1,5 m</t>
  </si>
  <si>
    <t>1,500</t>
  </si>
  <si>
    <t>78</t>
  </si>
  <si>
    <t>944711114</t>
  </si>
  <si>
    <t>Montáž záchytné stříšky š přes 2,5 m</t>
  </si>
  <si>
    <t>-274558234</t>
  </si>
  <si>
    <t>Montáž záchytné stříšky zřizované současně s lehkým nebo těžkým lešením, šířky přes 2,5 m</t>
  </si>
  <si>
    <t>4,000</t>
  </si>
  <si>
    <t>79</t>
  </si>
  <si>
    <t>944711211</t>
  </si>
  <si>
    <t>Příplatek k záchytné stříšce š do 1,5 m za první a ZKD den použití</t>
  </si>
  <si>
    <t>791638836</t>
  </si>
  <si>
    <t>Montáž záchytné stříšky Příplatek za první a každý další den použití záchytné stříšky k ceně -1111</t>
  </si>
  <si>
    <t>1,5*90 'Přepočtené koeficientem množství</t>
  </si>
  <si>
    <t>80</t>
  </si>
  <si>
    <t>944711214</t>
  </si>
  <si>
    <t>Příplatek k záchytné stříšce š přes 2,5 m za první a ZKD den použití</t>
  </si>
  <si>
    <t>-1227561433</t>
  </si>
  <si>
    <t>Montáž záchytné stříšky Příplatek za první a každý další den použití záchytné stříšky k ceně -1114</t>
  </si>
  <si>
    <t>4*90 'Přepočtené koeficientem množství</t>
  </si>
  <si>
    <t>81</t>
  </si>
  <si>
    <t>944711811</t>
  </si>
  <si>
    <t>Demontáž záchytné stříšky š do 1,5 m</t>
  </si>
  <si>
    <t>-2086885063</t>
  </si>
  <si>
    <t>Demontáž záchytné stříšky zřizované současně s lehkým nebo těžkým lešením, šířky do 1,5 m</t>
  </si>
  <si>
    <t>82</t>
  </si>
  <si>
    <t>944711814</t>
  </si>
  <si>
    <t>Demontáž záchytné stříšky š přes 2,5 m</t>
  </si>
  <si>
    <t>-1111630817</t>
  </si>
  <si>
    <t>Demontáž záchytné stříšky zřizované současně s lehkým nebo těžkým lešením, šířky přes 2,5 m</t>
  </si>
  <si>
    <t>83</t>
  </si>
  <si>
    <t>949101111</t>
  </si>
  <si>
    <t>Lešení pomocné pro objekty pozemních staveb s lešeňovou podlahou v do 1,9 m zatížení do 150 kg/m2</t>
  </si>
  <si>
    <t>-452302862</t>
  </si>
  <si>
    <t>Lešení pomocné pracovní pro objekty pozemních staveb pro zatížení do 150 kg/m2, o výšce lešeňové podlahy do 1,9 m</t>
  </si>
  <si>
    <t>"vstupy"  30,000</t>
  </si>
  <si>
    <t>"1.PP"     120,000</t>
  </si>
  <si>
    <t>84</t>
  </si>
  <si>
    <t>952901111</t>
  </si>
  <si>
    <t>Vyčištění budov bytové a občanské výstavby při výšce podlaží do 4 m</t>
  </si>
  <si>
    <t>-1296417467</t>
  </si>
  <si>
    <t>Vyčištění budov nebo objektů před předáním do užívání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předmětů, při světlé výšce podlaží do 4 m</t>
  </si>
  <si>
    <t>1.PP, m.č. 0.01-0.13</t>
  </si>
  <si>
    <t>18,300+21,300+6,400+2,100+11,900+21,200+15,200+15,000+11,800+21,300+36,500+15,000+11,900</t>
  </si>
  <si>
    <t>1.NP, m.č.  1.01, 1.02, 1.03</t>
  </si>
  <si>
    <t>3,100+15,000+18,200</t>
  </si>
  <si>
    <t>85</t>
  </si>
  <si>
    <t>962031133</t>
  </si>
  <si>
    <t>Bourání příček z cihel pálených na MVC tl do 150 mm</t>
  </si>
  <si>
    <t>1210791387</t>
  </si>
  <si>
    <t>Bourání příček z cihel, tvárnic nebo příčkovek z cihel pálených, plných nebo dutých na maltu vápennou nebo vápenocementovou, tl. do 150 mm</t>
  </si>
  <si>
    <t>cihelná přizdívka</t>
  </si>
  <si>
    <t>11,150*0,400</t>
  </si>
  <si>
    <t>86</t>
  </si>
  <si>
    <t>965081313</t>
  </si>
  <si>
    <t>Bourání podlah z dlaždic betonových, teracových nebo čedičových tl do 20 mm plochy přes 1 m2</t>
  </si>
  <si>
    <t>95807425</t>
  </si>
  <si>
    <t>Bourání podlah ostatních bez podkladního lože nebo mazaniny z dlaždic s jakoukoliv výplní spár betonových, teracových nebo čedičových tl. do 20 mm, plochy přes 1 m2</t>
  </si>
  <si>
    <t>hlavní vstup</t>
  </si>
  <si>
    <t>3,780*1,600-0,400*1,000</t>
  </si>
  <si>
    <t>87</t>
  </si>
  <si>
    <t>978036121</t>
  </si>
  <si>
    <t>Otlučení cementových omítek vnějších ploch rozsahu do 10 %</t>
  </si>
  <si>
    <t>-1139292870</t>
  </si>
  <si>
    <t>Otlučení cementových omítek vnějších ploch s vyškrabáním spar zdiva a s očištěním povrchu, v rozsahu do 10 %</t>
  </si>
  <si>
    <t>88</t>
  </si>
  <si>
    <t>985131311</t>
  </si>
  <si>
    <t>Ruční dočištění ploch stěn, rubu kleneb a podlah ocelových kartáči</t>
  </si>
  <si>
    <t>777273077</t>
  </si>
  <si>
    <t>Očištění ploch stěn, rubu kleneb a podlah ruční dočištění ocelovými kartáči</t>
  </si>
  <si>
    <t>po odbourání cihelné přizdívky</t>
  </si>
  <si>
    <t>997</t>
  </si>
  <si>
    <t>Přesun sutě</t>
  </si>
  <si>
    <t>89</t>
  </si>
  <si>
    <t>997013118</t>
  </si>
  <si>
    <t>Vnitrostaveništní doprava suti a vybouraných hmot pro budovy v do 27 m s použitím mechanizace</t>
  </si>
  <si>
    <t>-850391974</t>
  </si>
  <si>
    <t>Vnitrostaveništní doprava suti a vybouraných hmot vodorovně do 50 m svisle s použitím mechanizace pro budovy a haly výšky přes 24 do 27 m</t>
  </si>
  <si>
    <t>90</t>
  </si>
  <si>
    <t>997013501</t>
  </si>
  <si>
    <t>Odvoz suti a vybouraných hmot na skládku nebo meziskládku do 1 km se složením</t>
  </si>
  <si>
    <t>-1994738861</t>
  </si>
  <si>
    <t>Odvoz suti a vybouraných hmot na skládku nebo meziskládku se složením, na vzdálenost do 1 km</t>
  </si>
  <si>
    <t>91</t>
  </si>
  <si>
    <t>997013509</t>
  </si>
  <si>
    <t>Příplatek k odvozu suti a vybouraných hmot na skládku ZKD 1 km přes 1 km</t>
  </si>
  <si>
    <t>-992160297</t>
  </si>
  <si>
    <t>Odvoz suti a vybouraných hmot na skládku nebo meziskládku se složením, na vzdálenost Příplatek k ceně za každý další i započatý 1 km přes 1 km</t>
  </si>
  <si>
    <t>13,727*20 'Přepočtené koeficientem množství</t>
  </si>
  <si>
    <t>92</t>
  </si>
  <si>
    <t>997013831</t>
  </si>
  <si>
    <t>Poplatek za uložení stavebního směsného odpadu na skládce (skládkovné)</t>
  </si>
  <si>
    <t>629104447</t>
  </si>
  <si>
    <t>Poplatek za uložení stavebního odpadu na skládce (skládkovné) směsného</t>
  </si>
  <si>
    <t>998</t>
  </si>
  <si>
    <t>Přesun hmot</t>
  </si>
  <si>
    <t>93</t>
  </si>
  <si>
    <t>998011004</t>
  </si>
  <si>
    <t>Přesun hmot pro budovy zděné v do 36 m</t>
  </si>
  <si>
    <t>2019584192</t>
  </si>
  <si>
    <t>Přesun hmot pro budovy občanské výstavby, bydlení, výrobu a služby s nosnou svislou konstrukcí zděnou z cihel, tvárnic nebo kamene vodorovná dopravní vzdálenost do 100 m pro budovy výšky přes 24 do 36 m</t>
  </si>
  <si>
    <t>PSV</t>
  </si>
  <si>
    <t>Práce a dodávky PSV</t>
  </si>
  <si>
    <t>711</t>
  </si>
  <si>
    <t>Izolace proti vodě, vlhkosti a plynům</t>
  </si>
  <si>
    <t>94</t>
  </si>
  <si>
    <t>711161302</t>
  </si>
  <si>
    <t>Izolace proti zemní vlhkosti stěn foliemi nopovými pro běžné podmínky tl. 0,4 mm šířky 1,0 m</t>
  </si>
  <si>
    <t>-221972017</t>
  </si>
  <si>
    <t>Izolace proti zemní vlhkosti nopovými foliemi FONDALINE základů nebo stěn pro běžné podmínky tloušťky 0,4 mm, šířky 1,0 m</t>
  </si>
  <si>
    <t>"SZ, JV"   21,345*0,400*2,0</t>
  </si>
  <si>
    <t>"SV"   11,150*0,400</t>
  </si>
  <si>
    <t>odpočet schodiště</t>
  </si>
  <si>
    <t>-0,400*3,600</t>
  </si>
  <si>
    <t>95</t>
  </si>
  <si>
    <t>711193121</t>
  </si>
  <si>
    <t>Izolace proti zemní vlhkosti na vodorovné ploše těsnicí kaší AQUAFIN 2K</t>
  </si>
  <si>
    <t>1167954650</t>
  </si>
  <si>
    <t>Izolace proti zemní vlhkosti ostatní SCHOMBURG těsnicí kaší AQUAFIN-2K na ploše vodorovné V</t>
  </si>
  <si>
    <t xml:space="preserve">při provádění použít např. systém REMMERS nebo jiný tak, aby  materiály a techn. postupy splňovaly nebo překračovaly </t>
  </si>
  <si>
    <t>parametry technických vlastností systému REMMERS</t>
  </si>
  <si>
    <t>hlavní vstup, podklad pod dlažbu - 2 vrstvy</t>
  </si>
  <si>
    <t>3,780*1,500*2,0</t>
  </si>
  <si>
    <t xml:space="preserve"> lodžie - podklad pod dlažbu - 2 vrstvy</t>
  </si>
  <si>
    <t>1,250*2,600*16,0 *2,0</t>
  </si>
  <si>
    <t>96</t>
  </si>
  <si>
    <t>998711203</t>
  </si>
  <si>
    <t>Přesun hmot procentní pro izolace proti vodě, vlhkosti a plynům v objektech v do 60 m</t>
  </si>
  <si>
    <t>%</t>
  </si>
  <si>
    <t>-802100059</t>
  </si>
  <si>
    <t>Přesun hmot pro izolace proti vodě, vlhkosti a plynům stanovený procentní sazbou z ceny vodorovná dopravní vzdálenost do 50 m v objektech výšky přes 12 do 60 m</t>
  </si>
  <si>
    <t>712</t>
  </si>
  <si>
    <t>Povlakové krytiny</t>
  </si>
  <si>
    <t>97</t>
  </si>
  <si>
    <t>712363312</t>
  </si>
  <si>
    <t>Povlakové krytiny střech do 10° fóliové plechy VILPLANYL délky 2 m koutová lišta vnitřní rš 100 mm</t>
  </si>
  <si>
    <t>-1359315887</t>
  </si>
  <si>
    <t>Povlakové krytiny střech plochých do 10 st. z fóliových plechů z měkčeného PVC VIPLANYL (pro fólie FATRAFOL), délka 2 m vnitřní koutová lišta rš 100 mm</t>
  </si>
  <si>
    <t>dle PD a TZ - prvek K7</t>
  </si>
  <si>
    <t>(20,850+11,100)*2,0</t>
  </si>
  <si>
    <t>(3,300+5,550)*2,0</t>
  </si>
  <si>
    <t>(0,900+0,930)*2,0*3,0+ (1,090+0,620)*2,0*3,0+1,340*2,0 "lemování prostupů-šachet"</t>
  </si>
  <si>
    <t>106,000/2,0</t>
  </si>
  <si>
    <t>98</t>
  </si>
  <si>
    <t>712363313</t>
  </si>
  <si>
    <t>Povlakové krytiny střech do 10° fóliové plechy VILPLANYL délky 2 m koutová lišta vnější rš 100 mm</t>
  </si>
  <si>
    <t>-173758997</t>
  </si>
  <si>
    <t>Povlakové krytiny střech plochých do 10 st. z fóliových plechů z měkčeného PVC VIPLANYL (pro fólie FATRAFOL), délka 2 m vnější koutová lišta rš 100 mm</t>
  </si>
  <si>
    <t>dle PD a TZ - prvek K6</t>
  </si>
  <si>
    <t>64,000/2,0</t>
  </si>
  <si>
    <t>99</t>
  </si>
  <si>
    <t>712363318</t>
  </si>
  <si>
    <t>Povlakové krytiny střech do 10° fóliové plechy VILPLANYL délky 2 m závětrná lišta rš 250 mm</t>
  </si>
  <si>
    <t>877070544</t>
  </si>
  <si>
    <t>Povlakové krytiny střech plochých do 10 st. z fóliových plechů z měkčeného PVC VIPLANYL (pro fólie FATRAFOL), délka 2 m závětrná lišta rš 250 mm</t>
  </si>
  <si>
    <t xml:space="preserve">dle PD a TZ - prvek K4 </t>
  </si>
  <si>
    <t>(21,345+11,430)*2,0</t>
  </si>
  <si>
    <t>66,000/2,0</t>
  </si>
  <si>
    <t>712363521</t>
  </si>
  <si>
    <t>Provedení povlak krytiny mechanicky kotvenou do betonu TI tl do 200mm vnitřní pole,budova v přes 18m</t>
  </si>
  <si>
    <t>1780900703</t>
  </si>
  <si>
    <t>Provedení povlakové krytiny střech plochých do 10 st. s mechanicky kotvenou izolací včetně položení fólie a horkovzdušného svaření tl. tepelné izolace přes 140 mm do 200 mm budovy výšky přes 18 m, kotvené do betonu nebo pórobetonu vnitřní plocha</t>
  </si>
  <si>
    <t>SKLADBA I</t>
  </si>
  <si>
    <t>(7,200+7,100)*10,100+5,550*5,200</t>
  </si>
  <si>
    <t>5,550*0,600</t>
  </si>
  <si>
    <t>101</t>
  </si>
  <si>
    <t>712363522</t>
  </si>
  <si>
    <t>Provedení povlak krytiny mechanicky kotvenou do betonu TI tl do 200mm krajní pole,budova v přes 18m</t>
  </si>
  <si>
    <t>-296079682</t>
  </si>
  <si>
    <t>Provedení povlakové krytiny střech plochých do 10 st. s mechanicky kotvenou izolací včetně položení fólie a horkovzdušného svaření tl. tepelné izolace přes 140 mm do 200 mm budovy výšky přes 18 m, kotvené do betonu nebo pórobetonu okraj</t>
  </si>
  <si>
    <t>(9,100*2,0+6,700+6,600+2,300*2,0+3,550*2,0+18,850)*0,500</t>
  </si>
  <si>
    <t>vytažení folie na atiku</t>
  </si>
  <si>
    <t>(20,850+10,625)*2,0*0,370</t>
  </si>
  <si>
    <t>(21,570+10,625)*2,0*0,520</t>
  </si>
  <si>
    <t>102</t>
  </si>
  <si>
    <t>712363523</t>
  </si>
  <si>
    <t>Provedení povlak krytiny mechanicky kotvenou do betonu TI tl do 200mm rohové pole,budova v přes 18m</t>
  </si>
  <si>
    <t>1266488808</t>
  </si>
  <si>
    <t>Provedení povlakové krytiny střech plochých do 10 st. s mechanicky kotvenou izolací včetně položení fólie a horkovzdušného svaření tl. tepelné izolace přes 140 mm do 200 mm budovy výšky přes 18 m, kotvené do betonu nebo pórobetonu roh</t>
  </si>
  <si>
    <t>1,000*1,000*8,000</t>
  </si>
  <si>
    <t>-0,500*0,500*8,0</t>
  </si>
  <si>
    <t>103</t>
  </si>
  <si>
    <t>283220140</t>
  </si>
  <si>
    <t>fólie hydroizolační střešní FATRAFOL 810 tl 1,2 mm š 1300 mm šedá</t>
  </si>
  <si>
    <t>-32734810</t>
  </si>
  <si>
    <t>Fólie z měkčeného polyvinylchloridu a jednoduché výrobky z nich hydroizolační fólie FATRAFOL  mPVC fólie střešní kotvená, vyztužená, šířka 1300 mm FATRAFOL 810 tl 1,2 mm  šedá</t>
  </si>
  <si>
    <t>176,620+87,800+6,000</t>
  </si>
  <si>
    <t>270,42*1,15 'Přepočtené koeficientem množství</t>
  </si>
  <si>
    <t>104</t>
  </si>
  <si>
    <t>712363681</t>
  </si>
  <si>
    <t>Provedení povlakové krytiny mechanicky kotvené prostupy do betonu</t>
  </si>
  <si>
    <t>-1335752614</t>
  </si>
  <si>
    <t>Provedení povlakové krytiny střech plochých do 10 st. s mechanicky kotvenou izolací ostatní práce mechanické kotvení kruhového prostupu do podkladu z betonu nebo pórobetonu</t>
  </si>
  <si>
    <t>cena vč. D+M svislé střešní vpusti s integrovaným límcem vč. nástavce</t>
  </si>
  <si>
    <t>105</t>
  </si>
  <si>
    <t>712391171</t>
  </si>
  <si>
    <t>Provedení povlakové krytiny střech do 10° podkladní textilní vrstvy</t>
  </si>
  <si>
    <t>1034085523</t>
  </si>
  <si>
    <t>Provedení povlakové krytiny střech plochých do 10 st. -ostatní práce provedení vrstvy textilní podkladní</t>
  </si>
  <si>
    <t>106</t>
  </si>
  <si>
    <t>693110410</t>
  </si>
  <si>
    <t>geotextilie netkaná geoNetex M/B, 300 g/m2, šíře 300 cm</t>
  </si>
  <si>
    <t>583041189</t>
  </si>
  <si>
    <t>Geotextilie geotextilie netkané vzráběné technologií vpichování z polyesterových vláken geoNetex M/B 300 g/m2,  šíře 300 cm</t>
  </si>
  <si>
    <t>107</t>
  </si>
  <si>
    <t>998712204</t>
  </si>
  <si>
    <t>Přesun hmot procentní pro krytiny povlakové v objektech v do 36 m</t>
  </si>
  <si>
    <t>454754209</t>
  </si>
  <si>
    <t>Přesun hmot pro povlakové krytiny stanovený procentní sazbou z ceny vodorovná dopravní vzdálenost do 50 m v objektech výšky přes 24 do 36 m</t>
  </si>
  <si>
    <t>713</t>
  </si>
  <si>
    <t>Izolace tepelné</t>
  </si>
  <si>
    <t>108</t>
  </si>
  <si>
    <t>713131141</t>
  </si>
  <si>
    <t>Montáž izolace tepelné stěn a základů lepením celoplošně rohoží, pásů, dílců, desek</t>
  </si>
  <si>
    <t>589537776</t>
  </si>
  <si>
    <t>Montáž tepelné izolace stěn rohožemi, pásy, deskami, dílci, bloky (izolační materiál ve specifikaci) lepením celoplošně</t>
  </si>
  <si>
    <t>SKLADBA E -  lodžie, spádová izolace</t>
  </si>
  <si>
    <t>1,250*2,600*16,0</t>
  </si>
  <si>
    <t>parapet - XPS tl. 30 mm, lambda 0,04 W/mK - bez stěrky a výztužné tkaniny</t>
  </si>
  <si>
    <t>2,400*23,0*0,200</t>
  </si>
  <si>
    <t>1,800*16,0*0,200</t>
  </si>
  <si>
    <t>1,650*1,0*0,200</t>
  </si>
  <si>
    <t>2,400*4,0*0,200</t>
  </si>
  <si>
    <t>1,200*(8,0+16,0)*0,200</t>
  </si>
  <si>
    <t>2,400*7,0*0,200</t>
  </si>
  <si>
    <t>1,500*8,0*0,200</t>
  </si>
  <si>
    <t>1,000*2,0*0,200</t>
  </si>
  <si>
    <t>0,900*2,200*16,0*0,200 "balkon. dveře"</t>
  </si>
  <si>
    <t>1,300*1,0*0,200</t>
  </si>
  <si>
    <t>2,100*2,0*0,200</t>
  </si>
  <si>
    <t>1,800*2,0*0,200</t>
  </si>
  <si>
    <t>1,500*2,0*0,200</t>
  </si>
  <si>
    <t>atika - EPS 70 F tl. 60 mm</t>
  </si>
  <si>
    <t>(20,850+10,625)*0,530</t>
  </si>
  <si>
    <t>(20,850+10,625)*2,0*0,470</t>
  </si>
  <si>
    <t>109</t>
  </si>
  <si>
    <t>283759160</t>
  </si>
  <si>
    <t>deska z pěnového polystyrenu EPS 150 S 1000 x 500 x 1000 mm</t>
  </si>
  <si>
    <t>190505965</t>
  </si>
  <si>
    <t>Desky z lehčených plastů desky z pěnového polystyrénu - samozhášivého typ EPS 150 S stabil , objemová hmotnost 25-30 kg/m3 tepelně izolační desky pro izolace s velmi vysokými nároky na pevnost v tlaku a ohybu (vysoce zatížené podlahy, střechy apod.) rozměr 1000 x 500 mm, lambda 0,035 W/mK formát 1000 x 500 (1000) mm</t>
  </si>
  <si>
    <t>spádový klín lodžie</t>
  </si>
  <si>
    <t>1,250*2,600*0,030*12,0</t>
  </si>
  <si>
    <t>1,17*1,02 'Přepočtené koeficientem množství</t>
  </si>
  <si>
    <t>110</t>
  </si>
  <si>
    <t>-1628872194</t>
  </si>
  <si>
    <t>parapet ostění</t>
  </si>
  <si>
    <t>45,486</t>
  </si>
  <si>
    <t>45,486*1,02 'Přepočtené koeficientem množství</t>
  </si>
  <si>
    <t>111</t>
  </si>
  <si>
    <t>283759340</t>
  </si>
  <si>
    <t>deska fasádní polystyrénová EPS 70 F 1000 x 500 x 60 mm</t>
  </si>
  <si>
    <t>1482930285</t>
  </si>
  <si>
    <t>Desky z lehčených plastů desky polystyrénové fasádní typ EPS 70 F fasádní, stabilizovaný, samozhášivý objemová hmotnost 15 až 20 kg/m3 rozměr 1000 x 500 mm, lambda 0,039 W/m K 1000 x 500 x  60 mm</t>
  </si>
  <si>
    <t xml:space="preserve">atika </t>
  </si>
  <si>
    <t>46,269*1,02 'Přepočtené koeficientem množství</t>
  </si>
  <si>
    <t>112</t>
  </si>
  <si>
    <t>713141175</t>
  </si>
  <si>
    <t>Montáž izolace tepelné střech plochých tl do 170 mm šrouby vnitřní pole, budova v do 32 m</t>
  </si>
  <si>
    <t>-1269401959</t>
  </si>
  <si>
    <t>Montáž tepelné izolace střech plochých rohožemi, pásy, deskami, dílci, bloky (izolační materiál ve specifikaci) přišroubovanými šrouby tl. izolace přes 130 do 170 mm budovy výšky přes 20 do 32 m vnitřní pole</t>
  </si>
  <si>
    <t>SKLADBA I - EPS 150 S tl. 160 mm, lambda = 0,04W/mK</t>
  </si>
  <si>
    <t>113</t>
  </si>
  <si>
    <t>713141176</t>
  </si>
  <si>
    <t>Montáž izolace tepelné střech plochých tl do 170 mm šrouby krajní pole, budova v do 32 m</t>
  </si>
  <si>
    <t>37566865</t>
  </si>
  <si>
    <t>Montáž tepelné izolace střech plochých rohožemi, pásy, deskami, dílci, bloky (izolační materiál ve specifikaci) přišroubovanými šrouby tl. izolace přes 130 do 170 mm budovy výšky přes 20 do 32 m okrajové pole</t>
  </si>
  <si>
    <t>114</t>
  </si>
  <si>
    <t>713141177</t>
  </si>
  <si>
    <t>Montáž izolace tepelné střech plochých tl do 170 mm šrouby rohové pole, budova v do 32 m</t>
  </si>
  <si>
    <t>53956910</t>
  </si>
  <si>
    <t>Montáž tepelné izolace střech plochých rohožemi, pásy, deskami, dílci, bloky (izolační materiál ve specifikaci) přišroubovanými šrouby tl. izolace přes 130 do 170 mm budovy výšky přes 20 do 32 m rohové pole</t>
  </si>
  <si>
    <t>115</t>
  </si>
  <si>
    <t>283759910</t>
  </si>
  <si>
    <t>deska z pěnového polystyrenu EPS 150 S 1000 x 500 x 160 mm</t>
  </si>
  <si>
    <t>1824298781</t>
  </si>
  <si>
    <t>Desky z lehčených plastů desky z pěnového polystyrénu - samozhášivého typ EPS 150 S stabil , objemová hmotnost 25-30 kg/m3 tepelně izolační desky pro izolace s velmi vysokými nároky na pevnost v tlaku a ohybu (vysoce zatížené podlahy, střechy apod.) rozměr 1000 x 500 mm, lambda 0,035 W/mK 160 mm</t>
  </si>
  <si>
    <t>176,620+31,025+6,000</t>
  </si>
  <si>
    <t>213,645*1,02 'Přepočtené koeficientem množství</t>
  </si>
  <si>
    <t>116</t>
  </si>
  <si>
    <t>713143911</t>
  </si>
  <si>
    <t>Doplnění stříkané tvrdé PUR pěny tloušťky vrstvy 20 mm na střechách</t>
  </si>
  <si>
    <t>1326924216</t>
  </si>
  <si>
    <t>Oprava tepelně-izolačního systému PUR doplnění stříkané tvrdé PUR pěny tloušťky vrstvy 20 mm</t>
  </si>
  <si>
    <t>vyplnění mezery mezi ŽB deskou lodžie a obvodovou zdí</t>
  </si>
  <si>
    <t>(1,250*2,0+2,550)*16,0</t>
  </si>
  <si>
    <t>vyplnění mezery mezi ŽB deskou zastřešení vchodu a obvodovou zdí</t>
  </si>
  <si>
    <t>3,780</t>
  </si>
  <si>
    <t>84,580*0,200</t>
  </si>
  <si>
    <t>117</t>
  </si>
  <si>
    <t>998713204</t>
  </si>
  <si>
    <t>Přesun hmot procentní pro izolace tepelné v objektech v do 36 m</t>
  </si>
  <si>
    <t>-1636756588</t>
  </si>
  <si>
    <t>Přesun hmot pro izolace tepelné stanovený procentní sazbou z ceny vodorovná dopravní vzdálenost do 50 m v objektech výšky přes 24 do 36 m</t>
  </si>
  <si>
    <t>740</t>
  </si>
  <si>
    <t>Elektromontáže - zkoušky a revize</t>
  </si>
  <si>
    <t>118</t>
  </si>
  <si>
    <t>740991100</t>
  </si>
  <si>
    <t>Celková prohlídka elektrického rozvodu a zařízení do 100 000,- Kč</t>
  </si>
  <si>
    <t>-144792967</t>
  </si>
  <si>
    <t>Zkoušky a prohlídky elektrických rozvodů a zařízení celková prohlídka a vyhotovení revizní zprávy pro objem montážních prací do 100 tis. Kč</t>
  </si>
  <si>
    <t>743</t>
  </si>
  <si>
    <t>Elektromontáže - hrubá montáž</t>
  </si>
  <si>
    <t>119</t>
  </si>
  <si>
    <t>743621210</t>
  </si>
  <si>
    <t>Montáž drát nebo lano hromosvodné svodové D do 10 mm bez podpěry</t>
  </si>
  <si>
    <t>118444608</t>
  </si>
  <si>
    <t>Montáž hromosvodného vedení svodových drátů nebo lan bez podpěr, D do 10 mm</t>
  </si>
  <si>
    <t>v ceně demontáž a montáž stávajícího hromosvodu pod ETICS</t>
  </si>
  <si>
    <t>v ceně dodávka a montáž chráničky</t>
  </si>
  <si>
    <t>"fasáda"  24,500*2,0</t>
  </si>
  <si>
    <t>"atika"   (21,345+11,430)*2,0</t>
  </si>
  <si>
    <t>8,000</t>
  </si>
  <si>
    <t>747</t>
  </si>
  <si>
    <t>Elektromontáže - kompletace rozvodů</t>
  </si>
  <si>
    <t>120</t>
  </si>
  <si>
    <t>747411514</t>
  </si>
  <si>
    <t>Montáž ovladač tlačítkový zvonkového tabla vestavný 24 tlačítkový</t>
  </si>
  <si>
    <t>-817794759</t>
  </si>
  <si>
    <t>Montáž ovladačů tlačítkových vestavných se zapojením vodičů zvonkových tabel s elektrickým vrátným 24 tlačítkových</t>
  </si>
  <si>
    <t>dle TZ  a PD</t>
  </si>
  <si>
    <t>v ceně demontáž stávajícího a montáž a dodávka nového zvonkového tabla</t>
  </si>
  <si>
    <t>748</t>
  </si>
  <si>
    <t>Elektromontáže - osvětlovací zařízení a svítidla</t>
  </si>
  <si>
    <t>121</t>
  </si>
  <si>
    <t>748123126</t>
  </si>
  <si>
    <t>Montáž svítidlo LED bytové přisazené stropní reflektorové s čidlem</t>
  </si>
  <si>
    <t>-257911607</t>
  </si>
  <si>
    <t>Montáž svítidel LED se zapojením vodičů bytových nebo společenských místností přisazených stropních reflektorových s pohybovým čidlem</t>
  </si>
  <si>
    <t>dle  TZ a PD</t>
  </si>
  <si>
    <t>v ceně demontáž stávajícího svítidla,</t>
  </si>
  <si>
    <t>dodávka a montáž nového</t>
  </si>
  <si>
    <t>762</t>
  </si>
  <si>
    <t>Konstrukce tesařské</t>
  </si>
  <si>
    <t>122</t>
  </si>
  <si>
    <t>762341037</t>
  </si>
  <si>
    <t>Bednění střech rovných z desek OSB tl 25 mm na sraz šroubovaných na rošt</t>
  </si>
  <si>
    <t>-1629365261</t>
  </si>
  <si>
    <t>Bednění a laťování bednění střech rovných sklonu do 60 st. s vyřezáním otvorů z dřevoštěpkových desek OSB šroubovaných na rošt 25 mm na sraz, tloušťky desky</t>
  </si>
  <si>
    <t>atika</t>
  </si>
  <si>
    <t>(21,570+10,625)*2,0*0,470</t>
  </si>
  <si>
    <t>123</t>
  </si>
  <si>
    <t>762342441</t>
  </si>
  <si>
    <t>Montáž lišt trojúhelníkových nebo kontralatí na střechách sklonu do 60°</t>
  </si>
  <si>
    <t>547149252</t>
  </si>
  <si>
    <t>Bednění a laťování montáž lišt trojúhelníkových nebo kontralatí</t>
  </si>
  <si>
    <t>pod bednění atiky</t>
  </si>
  <si>
    <t>(21,570+10,625)*2,0*2,0</t>
  </si>
  <si>
    <t>124</t>
  </si>
  <si>
    <t>605141010</t>
  </si>
  <si>
    <t>řezivo jehličnaté lať jakost I 10 - 25 cm2</t>
  </si>
  <si>
    <t>1402150712</t>
  </si>
  <si>
    <t>Řezivo jehličnaté drobné, neopracované (lišty a latě), (ČSN 49 1503, ČSN 49 2100) jehličnaté - latě průřez 10 - 25 cm2 latě jakost I.</t>
  </si>
  <si>
    <t>128,780*0,060*0,040</t>
  </si>
  <si>
    <t>0,309*1,1 'Přepočtené koeficientem množství</t>
  </si>
  <si>
    <t>125</t>
  </si>
  <si>
    <t>998762204</t>
  </si>
  <si>
    <t>Přesun hmot procentní pro kce tesařské v objektech v do 36 m</t>
  </si>
  <si>
    <t>-857298976</t>
  </si>
  <si>
    <t>Přesun hmot pro konstrukce tesařské stanovený procentní sazbou z ceny vodorovná dopravní vzdálenost do 50 m v objektech výšky přes 24 do 36 m</t>
  </si>
  <si>
    <t>763</t>
  </si>
  <si>
    <t>Konstrukce suché výstavby</t>
  </si>
  <si>
    <t>126</t>
  </si>
  <si>
    <t>763131612</t>
  </si>
  <si>
    <t>Montáž zavěšené dvouvrstvé nosné konstrukce z profilů CD, UD SDK podhled</t>
  </si>
  <si>
    <t>77655695</t>
  </si>
  <si>
    <t>Podhled ze sádrokartonových desek montáž nosné konstrukce z profilů CD, UD dvouvrstvé</t>
  </si>
  <si>
    <t>podhled hlavního vstupu</t>
  </si>
  <si>
    <t>3,780*1,500</t>
  </si>
  <si>
    <t>127</t>
  </si>
  <si>
    <t>590306260</t>
  </si>
  <si>
    <t>profil pro stropní konstrukce a předsazené stěny CD 27/60/27 mm</t>
  </si>
  <si>
    <t>-224179021</t>
  </si>
  <si>
    <t>Systémy sádrokartonové, sádrovláknité a cementovláknité systémy RIGIPS konstrukční profily pro sdk systém pro stropní konstrukce a předsazené stěny profil CD 27/60/27 mm</t>
  </si>
  <si>
    <t>3,780*3,0</t>
  </si>
  <si>
    <t>1,500*5,0</t>
  </si>
  <si>
    <t>128</t>
  </si>
  <si>
    <t>763131621</t>
  </si>
  <si>
    <t>Montáž desek tl. 12,5 mm SDK podhled</t>
  </si>
  <si>
    <t>381946591</t>
  </si>
  <si>
    <t>Podhled ze sádrokartonových desek montáž desek, tl. 12,5 mm</t>
  </si>
  <si>
    <t>129</t>
  </si>
  <si>
    <t>595907370</t>
  </si>
  <si>
    <t>deska cementotřísková CETRIS BASIC 125x335 cm tl.1,2 cm</t>
  </si>
  <si>
    <t>-1458045902</t>
  </si>
  <si>
    <t>Desky zdicí nepálené ostatní desky cementotřískové - CETRIS BASIC tloušťka  1,2   125 x 335 cm</t>
  </si>
  <si>
    <t>5,67*1,1 'Přepočtené koeficientem množství</t>
  </si>
  <si>
    <t>130</t>
  </si>
  <si>
    <t>998763404</t>
  </si>
  <si>
    <t>Přesun hmot procentní pro sádrokartonové konstrukce v objektech v do 36 m</t>
  </si>
  <si>
    <t>-1416935922</t>
  </si>
  <si>
    <t>Přesun hmot pro konstrukce montované z desek stanovený procentní sazbou z ceny vodorovná dopravní vzdálenost do 50 m v objektech výšky přes 24 do 36 m</t>
  </si>
  <si>
    <t>764</t>
  </si>
  <si>
    <t>Konstrukce klempířské</t>
  </si>
  <si>
    <t>131</t>
  </si>
  <si>
    <t>764001821</t>
  </si>
  <si>
    <t>Demontáž krytiny ze svitků nebo tabulí do suti</t>
  </si>
  <si>
    <t>-477367314</t>
  </si>
  <si>
    <t>Demontáž klempířských konstrukcí krytiny ze svitků nebo tabulí do suti</t>
  </si>
  <si>
    <t xml:space="preserve">dle PD a TZ </t>
  </si>
  <si>
    <t>stříška vchodu</t>
  </si>
  <si>
    <t>elektro skříň - prvek K6</t>
  </si>
  <si>
    <t>1,900*0,500</t>
  </si>
  <si>
    <t>132</t>
  </si>
  <si>
    <t>764002811</t>
  </si>
  <si>
    <t xml:space="preserve">Demontáž okapového plechu do suti </t>
  </si>
  <si>
    <t>-1806818063</t>
  </si>
  <si>
    <t>Demontáž klempířských konstrukcí okapového plechu do suti</t>
  </si>
  <si>
    <t>okapnice lodžií</t>
  </si>
  <si>
    <t>2,600*16,0</t>
  </si>
  <si>
    <t>133</t>
  </si>
  <si>
    <t>764002841</t>
  </si>
  <si>
    <t>Demontáž oplechování horních ploch zdí a nadezdívek do suti</t>
  </si>
  <si>
    <t>-273788737</t>
  </si>
  <si>
    <t>Demontáž klempířských konstrukcí oplechování horních ploch zdí a nadezdívek do suti</t>
  </si>
  <si>
    <t>134</t>
  </si>
  <si>
    <t>764002851</t>
  </si>
  <si>
    <t>Demontáž oplechování parapetů do suti</t>
  </si>
  <si>
    <t>-1821708034</t>
  </si>
  <si>
    <t>Demontáž klempířských konstrukcí oplechování parapetů do suti</t>
  </si>
  <si>
    <t>1,200*8,0</t>
  </si>
  <si>
    <t>1,200*16,0</t>
  </si>
  <si>
    <t>0,900*16,0 "balkon. dveře"</t>
  </si>
  <si>
    <t>135</t>
  </si>
  <si>
    <t>764141431</t>
  </si>
  <si>
    <t>Krytina střechy rovné drážkováním z tabulí z TiZn předzvětralého plechu sklonu do 30°</t>
  </si>
  <si>
    <t>1941654986</t>
  </si>
  <si>
    <t>Krytina ze svitků nebo tabulí z titanzinkového předzvětralého plechu s úpravou u okapů, prostupů a výčnělků střechy rovné drážkováním z tabulí, velikosti 1000 x 2000 mm, sklon střechy do 30 st.</t>
  </si>
  <si>
    <t>stříška vchodu  - prvek K3 vč. okapnice, závětrných a rohových lišt</t>
  </si>
  <si>
    <t>elektro skříň</t>
  </si>
  <si>
    <t>136</t>
  </si>
  <si>
    <t>764246442</t>
  </si>
  <si>
    <t>Oplechování parapetů rovných celoplošně lepené z TiZn předzvětralého plechu rš 200 mm</t>
  </si>
  <si>
    <t>-492266436</t>
  </si>
  <si>
    <t>Oplechování parapetů z titanzinkového předzvětralého plechu rovných celoplošně lepené, bez rohů rš 200 mm</t>
  </si>
  <si>
    <t>dle  PD a TZ - prvek K2 - parapety sklepních oken</t>
  </si>
  <si>
    <t>137</t>
  </si>
  <si>
    <t>764246444</t>
  </si>
  <si>
    <t>Oplechování parapetů rovných celoplošně lepené z TiZn předzvětralého plechu rš 330 mm</t>
  </si>
  <si>
    <t>-1678610603</t>
  </si>
  <si>
    <t>Oplechování parapetů z titanzinkového předzvětralého plechu rovných celoplošně lepené, bez rohů rš 330 mm</t>
  </si>
  <si>
    <t>dle  PD a TZ - prvek K1</t>
  </si>
  <si>
    <t>138</t>
  </si>
  <si>
    <t>998764204</t>
  </si>
  <si>
    <t>Přesun hmot procentní pro konstrukce klempířské v objektech v do 36 m</t>
  </si>
  <si>
    <t>855607727</t>
  </si>
  <si>
    <t>Přesun hmot pro konstrukce klempířské stanovený procentní sazbou z ceny vodorovná dopravní vzdálenost do 50 m v objektech výšky přes 24 do 36 m</t>
  </si>
  <si>
    <t>766</t>
  </si>
  <si>
    <t>Konstrukce truhlářské</t>
  </si>
  <si>
    <t>139</t>
  </si>
  <si>
    <t>766622216</t>
  </si>
  <si>
    <t>Montáž plastových oken plochy do 1 m2 otevíravých s rámem do zdiva</t>
  </si>
  <si>
    <t>1320746936</t>
  </si>
  <si>
    <t>Montáž oken plastových plochy do 1 m2 včetně montáže rámu na polyuretanovou pěnu otevíravých nebo sklápěcích do zdiva</t>
  </si>
  <si>
    <t>140</t>
  </si>
  <si>
    <t>611442730</t>
  </si>
  <si>
    <t>okno plastové pevně zasklené 60x130 cm - O1</t>
  </si>
  <si>
    <t>-264031708</t>
  </si>
  <si>
    <t>Okna a dveře balkónové z plastů okna plastová pevně zasklené 60 x 130 cm</t>
  </si>
  <si>
    <t>141</t>
  </si>
  <si>
    <t>611442830</t>
  </si>
  <si>
    <t>okno plastové pevně zasklené 90x150 cm - O2</t>
  </si>
  <si>
    <t>-1936945538</t>
  </si>
  <si>
    <t>Okna a dveře balkónové z plastů okna plastová  okno pevně zasklené 90 x 165 cm</t>
  </si>
  <si>
    <t>142</t>
  </si>
  <si>
    <t>998766204</t>
  </si>
  <si>
    <t>Přesun hmot procentní pro konstrukce truhlářské v objektech v do 36 m</t>
  </si>
  <si>
    <t>-1804201821</t>
  </si>
  <si>
    <t>Přesun hmot pro konstrukce truhlářské stanovený procentní sazbou z ceny vodorovná dopravní vzdálenost do 50 m v objektech výšky přes 24 do 36 m</t>
  </si>
  <si>
    <t>767</t>
  </si>
  <si>
    <t>Konstrukce zámečnické</t>
  </si>
  <si>
    <t>143</t>
  </si>
  <si>
    <t>767112812</t>
  </si>
  <si>
    <t>Demontáž stěn pro zasklení svařovaných</t>
  </si>
  <si>
    <t>1732690465</t>
  </si>
  <si>
    <t>Demontáž stěn a příček pro zasklení svařovaných</t>
  </si>
  <si>
    <t>dle TZ a PD - demontáže</t>
  </si>
  <si>
    <t>vstupní stěny a zádveří</t>
  </si>
  <si>
    <t>3,300*2,600*2,0</t>
  </si>
  <si>
    <t>1,900*2,600</t>
  </si>
  <si>
    <t>144</t>
  </si>
  <si>
    <t>767161111</t>
  </si>
  <si>
    <t>Montáž zábradlí rovného z trubek do zdi hmotnosti do 20 kg</t>
  </si>
  <si>
    <t>962610765</t>
  </si>
  <si>
    <t>Montáž zábradlí rovného z trubek nebo tenkostěnných profilů do zdiva, hmotnosti 1 m zábradlí do 20 kg</t>
  </si>
  <si>
    <t>nové hliníkové zábradlí lodžií v. 1100 mm, např. 2D Alu Plus - cena vč. dodávky a montáže</t>
  </si>
  <si>
    <t>2,410*16,0</t>
  </si>
  <si>
    <t>145</t>
  </si>
  <si>
    <t>767161813</t>
  </si>
  <si>
    <t>Demontáž zábradlí rovného nerozebíratelného hmotnosti 1m zábradlí do 20 kg</t>
  </si>
  <si>
    <t>192031001</t>
  </si>
  <si>
    <t>Demontáž zábradlí rovného nerozebíratelný spoj hmotnosti 1 m zábradlí do 20 kg</t>
  </si>
  <si>
    <t>dle TZ a PD - pohled západní a východní, 1. NP - demontáže</t>
  </si>
  <si>
    <t>zábradlí lodžií</t>
  </si>
  <si>
    <t>2,430*16,0</t>
  </si>
  <si>
    <t>zábradlí vstupu</t>
  </si>
  <si>
    <t>0,200</t>
  </si>
  <si>
    <t>146</t>
  </si>
  <si>
    <t>767531111</t>
  </si>
  <si>
    <t>Montáž vstupních kovových nebo plastových rohoží čistících zón</t>
  </si>
  <si>
    <t>1729995403</t>
  </si>
  <si>
    <t>Montáž vstupních čistících zón z rohoží kovových nebo plastových</t>
  </si>
  <si>
    <t>dle TZ a PD - půdorys 1. NP</t>
  </si>
  <si>
    <t>0,500*0,750</t>
  </si>
  <si>
    <t>147</t>
  </si>
  <si>
    <t>697520770</t>
  </si>
  <si>
    <t>rohož vstupní OKTAVA provedení houževnatá pryž, modul 75x50 cm</t>
  </si>
  <si>
    <t>-1738467610</t>
  </si>
  <si>
    <t>Čistící zóny rohože vstupní rohož vstupní OKTAVA provedení houževnatá pryž, na hrubé nečistoty modul 75 x 50 cm</t>
  </si>
  <si>
    <t>148</t>
  </si>
  <si>
    <t>767531121</t>
  </si>
  <si>
    <t>Osazení zapuštěného rámu z L profilů k čistícím rohožím</t>
  </si>
  <si>
    <t>660577535</t>
  </si>
  <si>
    <t>Montáž vstupních čistících zón z rohoží osazení rámu mosazného nebo hliníkového zapuštěného z L profilů</t>
  </si>
  <si>
    <t>(0,500+0,750)*2,0</t>
  </si>
  <si>
    <t>149</t>
  </si>
  <si>
    <t>697521600</t>
  </si>
  <si>
    <t>rám pro zapuštění, profil L - 30/30, 25/25, 20/30, 15/30 - Al</t>
  </si>
  <si>
    <t>1821755253</t>
  </si>
  <si>
    <t>Čistící zóny rámy rámy pro zapuštění profil L - 30/30, 25/25, 20/30, 15/30  - Al</t>
  </si>
  <si>
    <t>150</t>
  </si>
  <si>
    <t>767640111</t>
  </si>
  <si>
    <t>Montáž dveří vchodových jednokřídlových bez nadsvětlíku</t>
  </si>
  <si>
    <t>-385450990</t>
  </si>
  <si>
    <t>dle ZT a PD</t>
  </si>
  <si>
    <t>dveře hliiníkové 900/2000 mm vč. zárubně -  D1 a D/2</t>
  </si>
  <si>
    <t>151</t>
  </si>
  <si>
    <t>553411560</t>
  </si>
  <si>
    <t>dveře hliníkové D1 a D2</t>
  </si>
  <si>
    <t>-1193752145</t>
  </si>
  <si>
    <t>Výplně otvorů staveb - kovové dveře kovové dveře exteriérové dvouplášťové PN 74 6563 se speciální zárubní, včetně příslušenství jednokřídlé 90 x 197 cm</t>
  </si>
  <si>
    <t>152</t>
  </si>
  <si>
    <t>767691822</t>
  </si>
  <si>
    <t>Vyvěšení nebo zavěšení kovových křídel dveří do 2 m2</t>
  </si>
  <si>
    <t>1133737700</t>
  </si>
  <si>
    <t>Vyvěšení nebo zavěšení kovových křídel – ostatní práce s případným uložením a opětovným zavěšením po provedení stavebních změn dveří, plochy do 2 m2</t>
  </si>
  <si>
    <t>153</t>
  </si>
  <si>
    <t>767821118</t>
  </si>
  <si>
    <t>Montáž sestavy poštovních schránek zazděných přes 24 do 48 kusů</t>
  </si>
  <si>
    <t>-1581679396</t>
  </si>
  <si>
    <t>Montáž poštovních schránek sestav zazděných přes 24 do 48 kusů</t>
  </si>
  <si>
    <t>154</t>
  </si>
  <si>
    <t>553482250</t>
  </si>
  <si>
    <t>schránka ležatá, se sklapkou B-02 300x110x385</t>
  </si>
  <si>
    <t>-1958758021</t>
  </si>
  <si>
    <t>Doplňky stavební kovové schránky listovní nástěnná sestava - typ DLS-E-01 3-řadá B-02  300x110x385 vhoz vpředu, výběr vzadu</t>
  </si>
  <si>
    <t xml:space="preserve">28 </t>
  </si>
  <si>
    <t>155</t>
  </si>
  <si>
    <t>767995113</t>
  </si>
  <si>
    <t>Montáž atypických zámečnických konstrukcí hmotnosti do 20 kg</t>
  </si>
  <si>
    <t>kg</t>
  </si>
  <si>
    <t>1524642850</t>
  </si>
  <si>
    <t>Montáž ostatních atypických zámečnických konstrukcí hmotnosti přes 10 do 20 kg</t>
  </si>
  <si>
    <t>156</t>
  </si>
  <si>
    <t>159452400</t>
  </si>
  <si>
    <t>tahokov 1000x2000 mm, oko 10/7,62/1,4  tl. 0,7 mm pozink</t>
  </si>
  <si>
    <t>-393373081</t>
  </si>
  <si>
    <t>Tahokov tahokov v tabulích 1000x2000 mm oko 10/7,62/1,4  tl. 0,7 mm pozink</t>
  </si>
  <si>
    <t>157</t>
  </si>
  <si>
    <t>953961113</t>
  </si>
  <si>
    <t>Kotvy chemickým tmelem M 12 hl 110 mm do betonu, ŽB nebo kamene s vyvrtáním otvoru</t>
  </si>
  <si>
    <t>-876475838</t>
  </si>
  <si>
    <t>Kotvy chemické s vyvrtáním otvoru do betonu, železobetonu nebo tvrdého kamene tmel, velikost M 12, hloubka 110 mm</t>
  </si>
  <si>
    <t>kotvení nájezdu pro kočárky</t>
  </si>
  <si>
    <t>158</t>
  </si>
  <si>
    <t>767995114</t>
  </si>
  <si>
    <t>Montáž atypických zámečnických konstrukcí hmotnosti do 50 kg</t>
  </si>
  <si>
    <t>-211612972</t>
  </si>
  <si>
    <t>Montáž ostatních atypických zámečnických konstrukcí hmotnosti přes 20 do 50 kg</t>
  </si>
  <si>
    <t>držák prádelních věšáků - SZ kuchyně 7 ks - vč. dodávky a montáže:</t>
  </si>
  <si>
    <t>L 80/80/5 mm - 7,6 kg/m, trubka DN 80 mm - 7,0 kg/m</t>
  </si>
  <si>
    <t>(1,200*7,6+0,600*2,0*7,0)*7,0</t>
  </si>
  <si>
    <t>držák na prádelní šňůry - JV lodžie - 12 ks - vč. dodávky a montáže:</t>
  </si>
  <si>
    <t>L 80/80/5 mm - 7,6 kg/m</t>
  </si>
  <si>
    <t>(0,800*2,0*7,6)*16,0</t>
  </si>
  <si>
    <t>vedlejší vstup - nájezdová rampa , opětovná montáž</t>
  </si>
  <si>
    <t>159</t>
  </si>
  <si>
    <t>767996701</t>
  </si>
  <si>
    <t>Demontáž atypických zámečnických konstrukcí řezáním hmotnosti jednotlivých dílů do 50 kg</t>
  </si>
  <si>
    <t>154972112</t>
  </si>
  <si>
    <t>Demontáž ostatních zámečnických konstrukcí o hmotnosti jednotlivých dílů řezáním do 50 kg</t>
  </si>
  <si>
    <t>dle TZ a PD - 1. NP - demontáže hlavní vstup</t>
  </si>
  <si>
    <t>schránky</t>
  </si>
  <si>
    <t>nájezd pro kočárky</t>
  </si>
  <si>
    <t>čistící rohož</t>
  </si>
  <si>
    <t>demontáže vedlejší vstup</t>
  </si>
  <si>
    <t>nájezdová rampa k opětovné montáži</t>
  </si>
  <si>
    <t>160</t>
  </si>
  <si>
    <t>998767204</t>
  </si>
  <si>
    <t>Přesun hmot procentní pro zámečnické konstrukce v objektech v do 36 m</t>
  </si>
  <si>
    <t>1694300831</t>
  </si>
  <si>
    <t>Přesun hmot pro zámečnické konstrukce stanovený procentní sazbou z ceny vodorovná dopravní vzdálenost do 50 m v objektech výšky přes 24 do 36 m</t>
  </si>
  <si>
    <t>771</t>
  </si>
  <si>
    <t>Podlahy z dlaždic</t>
  </si>
  <si>
    <t>161</t>
  </si>
  <si>
    <t>771474112</t>
  </si>
  <si>
    <t>Montáž soklíků z dlaždic keramických rovných flexibilní lepidlo v do 90 mm</t>
  </si>
  <si>
    <t>-578420392</t>
  </si>
  <si>
    <t>Montáž soklíků z dlaždic keramických lepených flexibilním lepidlem rovných výšky přes 65 do 90 mm</t>
  </si>
  <si>
    <t>3,780-1,050+0,310*2,0+0,590</t>
  </si>
  <si>
    <t>(1,250*2,0+2,600)*16,0</t>
  </si>
  <si>
    <t>162</t>
  </si>
  <si>
    <t>597614160</t>
  </si>
  <si>
    <t>dlaždice keramické slinuté neglazované mrazuvzdorné např. TAURUS, sokl - Color Super White S 29,8 x 8,0 x 0,9 cm</t>
  </si>
  <si>
    <t>397310119</t>
  </si>
  <si>
    <t>Obkládačky a dlaždice keramické TAURUS dlaždice keramické vysoce slinuté neglazované mrazuvzdorné S-hladké  SL- zdrsněné Color - hladké sokl - rozměr  29,8 x 8,0 x 0,9 Super White  S       (cen.skup. 28)</t>
  </si>
  <si>
    <t>85,540/0,300</t>
  </si>
  <si>
    <t>285,133*1,1 'Přepočtené koeficientem množství</t>
  </si>
  <si>
    <t>163</t>
  </si>
  <si>
    <t>771574131</t>
  </si>
  <si>
    <t>Montáž podlah keramických režných protiskluzných lepených flexibilním lepidlem do 50 ks/m2</t>
  </si>
  <si>
    <t>-964584149</t>
  </si>
  <si>
    <t>Montáž podlah z dlaždic keramických lepených flexibilním lepidlem režných nebo glazovaných protiskluzných nebo reliefovaných do 50 ks/ m2</t>
  </si>
  <si>
    <t>-0,750*0,500 "čistící rohož</t>
  </si>
  <si>
    <t>164</t>
  </si>
  <si>
    <t>597614080</t>
  </si>
  <si>
    <t>dlaždice keramické slinuté neglazované mrazuvzdorné např. TAURUS Color Light Grey S 29,8 x 29,8 x 0,9 cm</t>
  </si>
  <si>
    <t>-1680303311</t>
  </si>
  <si>
    <t>Obkládačky a dlaždice keramické TAURUS dlaždice keramické vysoce slinuté neglazované mrazuvzdorné S-hladké  SL- zdrsněné Color - hladké rozměr  29,8 x 29,8 x 0,9 Light Grey  S      (cen.skup. 78)</t>
  </si>
  <si>
    <t>57,295*1,1 'Přepočtené koeficientem množství</t>
  </si>
  <si>
    <t>165</t>
  </si>
  <si>
    <t>771573912</t>
  </si>
  <si>
    <t>Oprava podlah z keramických dlaždic režných lepených do 9 ks/m2</t>
  </si>
  <si>
    <t>-1562166421</t>
  </si>
  <si>
    <t>Opravy podlah z dlaždic keramických lepených režných nebo glazovaných, při velikosti dlaždic do 9 ks/ m2</t>
  </si>
  <si>
    <t>m.č. 1.01. - doplnění dlažby po bourané příčce s dveřmi</t>
  </si>
  <si>
    <t>1,900/0,300</t>
  </si>
  <si>
    <t>166</t>
  </si>
  <si>
    <t>597612900</t>
  </si>
  <si>
    <t>dlaždice keramické např. RAKO - podlahy BRICK (barevné) 30 x 30 x 0,8 cm I. j. (cen.skup. 74)</t>
  </si>
  <si>
    <t>377243743</t>
  </si>
  <si>
    <t>Obkládačky a dlaždice keramické podlahy - RAKO dlaždice formát 30 x 30 x  0,8 cm  (barevné) BRICK     I.j. (cen.skup. 74)</t>
  </si>
  <si>
    <t>0,300*0,300*7,0</t>
  </si>
  <si>
    <t>0,63*1,1 'Přepočtené koeficientem množství</t>
  </si>
  <si>
    <t>167</t>
  </si>
  <si>
    <t>771591111</t>
  </si>
  <si>
    <t>Podlahy penetrace podkladu</t>
  </si>
  <si>
    <t>868994275</t>
  </si>
  <si>
    <t>Podlahy - ostatní práce penetrace podkladu</t>
  </si>
  <si>
    <t>sokly vstup a lodžie</t>
  </si>
  <si>
    <t>85,540*0,090</t>
  </si>
  <si>
    <t>168</t>
  </si>
  <si>
    <t>771591115</t>
  </si>
  <si>
    <t>Podlahy spárování silikonem</t>
  </si>
  <si>
    <t>359832297</t>
  </si>
  <si>
    <t>Podlahy - ostatní práce spárování silikonem</t>
  </si>
  <si>
    <t>169</t>
  </si>
  <si>
    <t>771591175</t>
  </si>
  <si>
    <t>Montáž profilu ukončujícího pro balkony a terasy</t>
  </si>
  <si>
    <t>-1424361726</t>
  </si>
  <si>
    <t>Podlahy - ostatní práce montáž ukončujícího profilu pro balkony a terasy</t>
  </si>
  <si>
    <t>dle PD a TZ - prvek K5</t>
  </si>
  <si>
    <t>170</t>
  </si>
  <si>
    <t>590543960</t>
  </si>
  <si>
    <t>profil  ukončovací tvaru T, např. Schlüter-BARA-RT, RT 9/60 …*, barevně lakovaný Al, výška 9/60 mm, délka 2,5 m</t>
  </si>
  <si>
    <t>-123257626</t>
  </si>
  <si>
    <t>Systémy podlahové a stěnové systém Schlüter - konstrukce pro balkony a terasy Schlüter-BARA-RT profil ukončovací tvaru T, materiál: hliník typ (*barva)           výška           délka RT 9/60 …*           9/60 mm         2,5 m</t>
  </si>
  <si>
    <t>41,6*1,1 'Přepočtené koeficientem množství</t>
  </si>
  <si>
    <t>171</t>
  </si>
  <si>
    <t>771591237</t>
  </si>
  <si>
    <t>Montáž kontaktní izolace ve spojení s dlažbou celoplošně lepená v páscích</t>
  </si>
  <si>
    <t>1735191479</t>
  </si>
  <si>
    <t>Izolace, separace, odvodnění ve spojení s dlažbou (Schlüter systém) kontaktní izolace v páscích montáž</t>
  </si>
  <si>
    <t>(1,120*2,0+2,430*2,0)*16,0</t>
  </si>
  <si>
    <t>172</t>
  </si>
  <si>
    <t>590542180</t>
  </si>
  <si>
    <t>fólie izolační např. PE Schlüter-KERDI-KEBA, KEBA 100/125, (0,1 x 125 x 30000 mm)</t>
  </si>
  <si>
    <t>-936810905</t>
  </si>
  <si>
    <t>Systémy podlahové a stěnové systém Schlüter - izolace na stěny a podlahy, odvodnění Schlüter-KERDI-KEBA fólie izolační, materiál: PE typ                  výška x  šířka x délka KEBA 100/125   0,1 x 125 x 30000 mm</t>
  </si>
  <si>
    <t>117,38*1,05 'Přepočtené koeficientem množství</t>
  </si>
  <si>
    <t>776</t>
  </si>
  <si>
    <t>Podlahy povlakové</t>
  </si>
  <si>
    <t>173</t>
  </si>
  <si>
    <t>776201811</t>
  </si>
  <si>
    <t>Demontáž lepených povlakových podlah bez podložky ručně</t>
  </si>
  <si>
    <t>-1445642367</t>
  </si>
  <si>
    <t>Demontáž povlakových podlahovin lepených ručně bez podložky</t>
  </si>
  <si>
    <t>PVC lodžií</t>
  </si>
  <si>
    <t>2,550*1,250*16,0</t>
  </si>
  <si>
    <t>783</t>
  </si>
  <si>
    <t>Dokončovací práce - nátěry</t>
  </si>
  <si>
    <t>174</t>
  </si>
  <si>
    <t>783823121</t>
  </si>
  <si>
    <t>Penetrační akrylátový nátěr hladkých povrchů z desek na bázi dřeva</t>
  </si>
  <si>
    <t>883114298</t>
  </si>
  <si>
    <t>Penetrační nátěr omítek hladkých povrchů z desek na bázi dřeva (dřevovláknitých, dřevoštěpkových, cementotřískových apod.) akrylátový</t>
  </si>
  <si>
    <t xml:space="preserve">podhled hlavního vstupu - pod nátěr podhledu cetris </t>
  </si>
  <si>
    <t>175</t>
  </si>
  <si>
    <t>783827401</t>
  </si>
  <si>
    <t>Krycí dvojnásobný akrylátový nátěr hladkých betonových povrchů</t>
  </si>
  <si>
    <t>-1972654922</t>
  </si>
  <si>
    <t>Krycí (ochranný ) nátěr omítek dvojnásobný hladkých betonových povrchů nebo povrchů z desek na bázi dřeva (dřevovláknitých apod.) akrylátový</t>
  </si>
  <si>
    <t xml:space="preserve">podhled hlavního vstupu - nátěr podhledu cetris </t>
  </si>
  <si>
    <t>784</t>
  </si>
  <si>
    <t>Dokončovací práce - malby a tapety</t>
  </si>
  <si>
    <t>176</t>
  </si>
  <si>
    <t>784181101</t>
  </si>
  <si>
    <t>Základní akrylátová jednonásobná penetrace podkladu v místnostech výšky do 3,80m</t>
  </si>
  <si>
    <t>-2094266992</t>
  </si>
  <si>
    <t>Penetrace podkladu jednonásobná základní akrylátová v místnostech výšky do 3,80 m</t>
  </si>
  <si>
    <t>vstupy, nové vyzdívky - viz potažení vnitřních stěn štukem</t>
  </si>
  <si>
    <t>12,610</t>
  </si>
  <si>
    <t>1.PP, strop - m.č. 0.03-0.12</t>
  </si>
  <si>
    <t>6,400+2,100+11,900+21,200+15,200+15,000+11,800+21,300+36,500+15,000</t>
  </si>
  <si>
    <t>1.NP, strop - m.č. 1.03; 1.04</t>
  </si>
  <si>
    <t>21,260+11,800</t>
  </si>
  <si>
    <t>177</t>
  </si>
  <si>
    <t>784221101</t>
  </si>
  <si>
    <t>Dvojnásobné bílé malby  ze směsí za sucha dobře otěruvzdorných v místnostech do 3,80 m</t>
  </si>
  <si>
    <t>1486031002</t>
  </si>
  <si>
    <t>Malby z malířských směsí otěruvzdorných za sucha dvojnásobné, bílé za sucha otěruvzdorné dobře v místnostech výšky do 3,80 m</t>
  </si>
  <si>
    <t>178</t>
  </si>
  <si>
    <t>784221153</t>
  </si>
  <si>
    <t>Příplatek k cenám 2x maleb za sucha otěruvzdorných za barevnou malbu v odstínu středně sytém</t>
  </si>
  <si>
    <t>1883825306</t>
  </si>
  <si>
    <t>Malby z malířských směsí otěruvzdorných za sucha Příplatek k cenám dvojnásobných maleb na tónovacích automatech, v odstínu středně sytém</t>
  </si>
  <si>
    <t>01/2 - Stavební úpravy Květná č.p. 46</t>
  </si>
  <si>
    <t>Květná 46, Bruntál</t>
  </si>
  <si>
    <t>"JZ"   11,150*((1,300+0,400+0,900+0,400)/2,0)</t>
  </si>
  <si>
    <t>JZ</t>
  </si>
  <si>
    <t>25,900*2,0  "JZ"</t>
  </si>
  <si>
    <t>"JZ"   11,150*(1,300+0,900)/2,0</t>
  </si>
  <si>
    <t>"JZ"   21,500*2,0+7,500</t>
  </si>
  <si>
    <t>"JZ"   11,150*0,400</t>
  </si>
  <si>
    <t>01/3 - Vedlejší a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</si>
  <si>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</si>
  <si>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</si>
  <si>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</si>
  <si>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</si>
  <si>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</si>
  <si>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VRN</t>
  </si>
  <si>
    <t>Vedlejší rozpočtové náklady</t>
  </si>
  <si>
    <t>VRN1</t>
  </si>
  <si>
    <t>Průzkumné, geodetické a projektové práce</t>
  </si>
  <si>
    <t>013254000</t>
  </si>
  <si>
    <t>Dokumentace skutečného provedení stavby</t>
  </si>
  <si>
    <t>kpl</t>
  </si>
  <si>
    <t>1024</t>
  </si>
  <si>
    <t>-949181153</t>
  </si>
  <si>
    <t>Průzkumné, geodetické a projektové práce projektové práce dokumentace stavby (výkresová a textová) skutečného provedení stavby</t>
  </si>
  <si>
    <t>VRN3</t>
  </si>
  <si>
    <t>Zařízení staveniště</t>
  </si>
  <si>
    <t>032002000</t>
  </si>
  <si>
    <t>Vybavení staveniště</t>
  </si>
  <si>
    <t>-1542781862</t>
  </si>
  <si>
    <t>Hlavní tituly průvodních činností a nákladů zařízení staveniště vybavení staveniště</t>
  </si>
  <si>
    <t>033002000</t>
  </si>
  <si>
    <t>Připojení staveniště na inženýrské sítě</t>
  </si>
  <si>
    <t>830188484</t>
  </si>
  <si>
    <t>Hlavní tituly průvodních činností a nákladů zařízení staveniště připojení na inženýrské sítě</t>
  </si>
  <si>
    <t>034203000</t>
  </si>
  <si>
    <t>Oplocení staveniště</t>
  </si>
  <si>
    <t>1712538232</t>
  </si>
  <si>
    <t>Zařízení staveniště zabezpečení staveniště oplocení staveniště</t>
  </si>
  <si>
    <t>039002000</t>
  </si>
  <si>
    <t>Zrušení zařízení staveniště</t>
  </si>
  <si>
    <t>710059076</t>
  </si>
  <si>
    <t>Hlavní tituly průvodních činností a nákladů zařízení staveniště zrušení zařízení staveniště</t>
  </si>
  <si>
    <t>VRN4</t>
  </si>
  <si>
    <t>Inženýrská činnost</t>
  </si>
  <si>
    <t>045002000</t>
  </si>
  <si>
    <t>Kompletační a koordinační činnost</t>
  </si>
  <si>
    <t>-1883614498</t>
  </si>
  <si>
    <t>Hlavní tituly průvodních činností a nákladů inženýrská činnost kompletační a koordinační činnost</t>
  </si>
  <si>
    <t>VRN7</t>
  </si>
  <si>
    <t>Provozní vlivy</t>
  </si>
  <si>
    <t>071002000</t>
  </si>
  <si>
    <t>Provoz investora, třetích osob</t>
  </si>
  <si>
    <t>289668009</t>
  </si>
  <si>
    <t>Hlavní tituly průvodních činností a nákladů provozní vlivy provoz investora, třetích osob</t>
  </si>
  <si>
    <t>1) Rekapitulace stavby</t>
  </si>
  <si>
    <t>2) Rekapitulace objektů stavby a soupisů prací</t>
  </si>
  <si>
    <t>/</t>
  </si>
  <si>
    <t>1) Krycí list soupisu</t>
  </si>
  <si>
    <t>2) Rekapitulace</t>
  </si>
  <si>
    <t>3) Soupis prací</t>
  </si>
  <si>
    <t>Rekapitulace stavby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</si>
  <si>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</si>
  <si>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</si>
  <si>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</si>
  <si>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</si>
  <si>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family val="2"/>
        <charset val="238"/>
      </rPr>
      <t xml:space="preserve">Rekapitulace stavby </t>
    </r>
    <r>
      <rPr>
        <sz val="9"/>
        <rFont val="Trebuchet MS"/>
        <family val="2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</si>
  <si>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family val="2"/>
        <charset val="238"/>
      </rPr>
      <t>Rekapitulace stavby</t>
    </r>
    <r>
      <rPr>
        <sz val="9"/>
        <rFont val="Trebuchet MS"/>
        <family val="2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</si>
  <si>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</si>
  <si>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b/>
        <sz val="9"/>
        <rFont val="Trebuchet MS"/>
        <family val="2"/>
        <charset val="238"/>
      </rPr>
      <t>Rekapitulace objektů stavby a soupisů prací</t>
    </r>
    <r>
      <rPr>
        <sz val="9"/>
        <rFont val="Trebuchet MS"/>
        <family val="2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</si>
  <si>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</si>
  <si>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</si>
  <si>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</si>
  <si>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</si>
  <si>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</si>
  <si>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</si>
  <si>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</si>
  <si>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</si>
  <si>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</si>
  <si>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</si>
  <si>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 prací pro daný typ objektu</t>
  </si>
  <si>
    <r>
      <rPr>
        <i/>
        <sz val="9"/>
        <rFont val="Trebuchet MS"/>
        <family val="2"/>
        <charset val="238"/>
      </rPr>
      <t xml:space="preserve">Soupis prací </t>
    </r>
    <r>
      <rPr>
        <sz val="9"/>
        <rFont val="Trebuchet MS"/>
        <family val="2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</si>
  <si>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</si>
  <si>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family val="2"/>
        <charset val="238"/>
      </rPr>
      <t>Krycí list soupisu</t>
    </r>
    <r>
      <rPr>
        <sz val="9"/>
        <rFont val="Trebuchet MS"/>
        <family val="2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</si>
  <si>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</si>
  <si>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family val="2"/>
        <charset val="238"/>
      </rPr>
      <t>Rekapitulace členění soupisu prací</t>
    </r>
    <r>
      <rPr>
        <sz val="9"/>
        <rFont val="Trebuchet MS"/>
        <family val="2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</si>
  <si>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</si>
  <si>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family val="2"/>
        <charset val="238"/>
      </rPr>
      <t xml:space="preserve">Soupis prací </t>
    </r>
    <r>
      <rPr>
        <sz val="9"/>
        <rFont val="Trebuchet MS"/>
        <family val="2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</si>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</sst>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53" x14ac:knownFonts="1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0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800080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0000A8"/>
      <name val="Trebuchet MS"/>
    </font>
    <font>
      <sz val="8"/>
      <color rgb="FFFAE682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b/>
      <sz val="10"/>
      <color rgb="FF003366"/>
      <name val="Trebuchet MS"/>
    </font>
    <font>
      <sz val="10"/>
      <color rgb="FF969696"/>
      <name val="Trebuchet MS"/>
    </font>
    <font>
      <b/>
      <sz val="12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sz val="7"/>
      <name val="Trebuchet MS"/>
    </font>
    <font>
      <sz val="8"/>
      <color rgb="FF800080"/>
      <name val="Trebuchet MS"/>
    </font>
    <font>
      <sz val="8"/>
      <color rgb="FFFF0000"/>
      <name val="Trebuchet MS"/>
    </font>
    <font>
      <i/>
      <sz val="8"/>
      <color rgb="FF0000FF"/>
      <name val="Trebuchet MS"/>
    </font>
    <font>
      <u/>
      <sz val="8"/>
      <color theme="10"/>
      <name val="Trebuchet MS"/>
      <family val="2"/>
    </font>
    <font>
      <sz val="18"/>
      <color theme="10"/>
      <name val="Wingdings 2"/>
      <family val="1"/>
      <charset val="2"/>
    </font>
    <font>
      <sz val="10"/>
      <color rgb="FF960000"/>
      <name val="Trebuchet MS"/>
      <family val="2"/>
    </font>
    <font>
      <sz val="10"/>
      <name val="Trebuchet MS"/>
      <family val="2"/>
    </font>
    <font>
      <u/>
      <sz val="10"/>
      <color theme="10"/>
      <name val="Trebuchet MS"/>
      <family val="2"/>
    </font>
    <font>
      <sz val="8"/>
      <name val="Trebuchet MS"/>
      <charset val="238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9"/>
      <name val="Trebuchet MS"/>
      <family val="2"/>
      <charset val="238"/>
    </font>
    <font>
      <i/>
      <sz val="9"/>
      <name val="Trebuchet MS"/>
      <family val="2"/>
      <charset val="238"/>
    </font>
    <font>
      <b/>
      <sz val="9"/>
      <name val="Trebuchet MS"/>
      <family val="2"/>
      <charset val="238"/>
    </font>
    <font>
      <sz val="10"/>
      <name val="Trebuchet MS"/>
      <family val="2"/>
      <charset val="238"/>
    </font>
    <font>
      <sz val="11"/>
      <name val="Trebuchet M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44" fillId="0" borderId="0" applyAlignment="0">
      <alignment vertical="top" wrapText="1"/>
      <protection locked="0"/>
    </xf>
  </cellStyleXfs>
  <cellXfs count="422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0" fillId="2" borderId="0" xfId="0" applyFill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0" xfId="0" applyBorder="1" applyProtection="1"/>
    <xf numFmtId="0" fontId="14" fillId="0" borderId="0" xfId="0" applyFont="1" applyBorder="1" applyAlignment="1" applyProtection="1">
      <alignment horizontal="left" vertical="center"/>
    </xf>
    <xf numFmtId="0" fontId="0" fillId="0" borderId="5" xfId="0" applyBorder="1" applyProtection="1"/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7" fillId="0" borderId="0" xfId="0" applyFont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  <protection locked="0"/>
    </xf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Protection="1"/>
    <xf numFmtId="0" fontId="0" fillId="0" borderId="4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19" fillId="0" borderId="7" xfId="0" applyFont="1" applyBorder="1" applyAlignment="1" applyProtection="1">
      <alignment horizontal="left" vertical="center"/>
    </xf>
    <xf numFmtId="0" fontId="0" fillId="0" borderId="7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vertical="center"/>
    </xf>
    <xf numFmtId="0" fontId="0" fillId="4" borderId="0" xfId="0" applyFont="1" applyFill="1" applyBorder="1" applyAlignment="1" applyProtection="1">
      <alignment vertical="center"/>
    </xf>
    <xf numFmtId="0" fontId="3" fillId="4" borderId="8" xfId="0" applyFont="1" applyFill="1" applyBorder="1" applyAlignment="1" applyProtection="1">
      <alignment horizontal="left" vertical="center"/>
    </xf>
    <xf numFmtId="0" fontId="0" fillId="4" borderId="9" xfId="0" applyFont="1" applyFill="1" applyBorder="1" applyAlignment="1" applyProtection="1">
      <alignment vertical="center"/>
    </xf>
    <xf numFmtId="0" fontId="3" fillId="4" borderId="9" xfId="0" applyFont="1" applyFill="1" applyBorder="1" applyAlignment="1" applyProtection="1">
      <alignment horizontal="center" vertical="center"/>
    </xf>
    <xf numFmtId="0" fontId="0" fillId="4" borderId="5" xfId="0" applyFont="1" applyFill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4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17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20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5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7" xfId="0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0" fontId="0" fillId="5" borderId="9" xfId="0" applyFont="1" applyFill="1" applyBorder="1" applyAlignment="1" applyProtection="1">
      <alignment vertical="center"/>
    </xf>
    <xf numFmtId="0" fontId="2" fillId="5" borderId="10" xfId="0" applyFont="1" applyFill="1" applyBorder="1" applyAlignment="1" applyProtection="1">
      <alignment horizontal="center" vertical="center"/>
    </xf>
    <xf numFmtId="0" fontId="17" fillId="0" borderId="19" xfId="0" applyFont="1" applyBorder="1" applyAlignment="1" applyProtection="1">
      <alignment horizontal="center" vertical="center" wrapText="1"/>
    </xf>
    <xf numFmtId="0" fontId="17" fillId="0" borderId="20" xfId="0" applyFont="1" applyBorder="1" applyAlignment="1" applyProtection="1">
      <alignment horizontal="center" vertical="center" wrapText="1"/>
    </xf>
    <xf numFmtId="0" fontId="17" fillId="0" borderId="21" xfId="0" applyFont="1" applyBorder="1" applyAlignment="1" applyProtection="1">
      <alignment horizontal="center" vertical="center" wrapText="1"/>
    </xf>
    <xf numFmtId="0" fontId="0" fillId="0" borderId="14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1" fillId="0" borderId="17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8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7" fillId="0" borderId="17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8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7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8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2" xfId="0" applyNumberFormat="1" applyFont="1" applyBorder="1" applyAlignment="1" applyProtection="1">
      <alignment vertical="center"/>
    </xf>
    <xf numFmtId="4" fontId="29" fillId="0" borderId="23" xfId="0" applyNumberFormat="1" applyFont="1" applyBorder="1" applyAlignment="1" applyProtection="1">
      <alignment vertical="center"/>
    </xf>
    <xf numFmtId="166" fontId="29" fillId="0" borderId="23" xfId="0" applyNumberFormat="1" applyFont="1" applyBorder="1" applyAlignment="1" applyProtection="1">
      <alignment vertical="center"/>
    </xf>
    <xf numFmtId="4" fontId="29" fillId="0" borderId="24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7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5" xfId="0" applyFont="1" applyBorder="1" applyAlignment="1" applyProtection="1">
      <alignment vertical="center" wrapText="1"/>
    </xf>
    <xf numFmtId="0" fontId="0" fillId="0" borderId="15" xfId="0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horizontal="left" vertical="center"/>
    </xf>
    <xf numFmtId="4" fontId="22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5" borderId="0" xfId="0" applyFont="1" applyFill="1" applyBorder="1" applyAlignment="1" applyProtection="1">
      <alignment vertical="center"/>
    </xf>
    <xf numFmtId="0" fontId="3" fillId="5" borderId="8" xfId="0" applyFont="1" applyFill="1" applyBorder="1" applyAlignment="1" applyProtection="1">
      <alignment horizontal="left" vertical="center"/>
    </xf>
    <xf numFmtId="0" fontId="3" fillId="5" borderId="9" xfId="0" applyFont="1" applyFill="1" applyBorder="1" applyAlignment="1" applyProtection="1">
      <alignment horizontal="right" vertical="center"/>
    </xf>
    <xf numFmtId="0" fontId="3" fillId="5" borderId="9" xfId="0" applyFont="1" applyFill="1" applyBorder="1" applyAlignment="1" applyProtection="1">
      <alignment horizontal="center" vertical="center"/>
    </xf>
    <xf numFmtId="0" fontId="0" fillId="5" borderId="9" xfId="0" applyFont="1" applyFill="1" applyBorder="1" applyAlignment="1" applyProtection="1">
      <alignment vertical="center"/>
      <protection locked="0"/>
    </xf>
    <xf numFmtId="4" fontId="3" fillId="5" borderId="9" xfId="0" applyNumberFormat="1" applyFont="1" applyFill="1" applyBorder="1" applyAlignment="1" applyProtection="1">
      <alignment vertical="center"/>
    </xf>
    <xf numFmtId="0" fontId="0" fillId="5" borderId="2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0" fillId="0" borderId="3" xfId="0" applyFont="1" applyBorder="1" applyAlignment="1">
      <alignment vertical="center"/>
    </xf>
    <xf numFmtId="0" fontId="2" fillId="5" borderId="0" xfId="0" applyFont="1" applyFill="1" applyBorder="1" applyAlignment="1" applyProtection="1">
      <alignment horizontal="left" vertical="center"/>
    </xf>
    <xf numFmtId="0" fontId="0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right" vertical="center"/>
    </xf>
    <xf numFmtId="0" fontId="0" fillId="5" borderId="5" xfId="0" applyFont="1" applyFill="1" applyBorder="1" applyAlignment="1" applyProtection="1">
      <alignment vertical="center"/>
    </xf>
    <xf numFmtId="0" fontId="30" fillId="0" borderId="0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3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vertical="center"/>
    </xf>
    <xf numFmtId="0" fontId="6" fillId="0" borderId="23" xfId="0" applyFont="1" applyBorder="1" applyAlignment="1" applyProtection="1">
      <alignment vertical="center"/>
      <protection locked="0"/>
    </xf>
    <xf numFmtId="4" fontId="6" fillId="0" borderId="23" xfId="0" applyNumberFormat="1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23" xfId="0" applyFont="1" applyBorder="1" applyAlignment="1" applyProtection="1">
      <alignment horizontal="left" vertical="center"/>
    </xf>
    <xf numFmtId="0" fontId="7" fillId="0" borderId="23" xfId="0" applyFont="1" applyBorder="1" applyAlignment="1" applyProtection="1">
      <alignment vertical="center"/>
    </xf>
    <xf numFmtId="0" fontId="7" fillId="0" borderId="23" xfId="0" applyFont="1" applyBorder="1" applyAlignment="1" applyProtection="1">
      <alignment vertical="center"/>
      <protection locked="0"/>
    </xf>
    <xf numFmtId="4" fontId="7" fillId="0" borderId="23" xfId="0" applyNumberFormat="1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Protection="1"/>
    <xf numFmtId="0" fontId="0" fillId="0" borderId="4" xfId="0" applyBorder="1"/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horizontal="left" vertical="center"/>
      <protection locked="0"/>
    </xf>
    <xf numFmtId="0" fontId="0" fillId="0" borderId="4" xfId="0" applyFont="1" applyBorder="1" applyAlignment="1" applyProtection="1">
      <alignment horizontal="center" vertical="center" wrapText="1"/>
    </xf>
    <xf numFmtId="0" fontId="2" fillId="5" borderId="19" xfId="0" applyFont="1" applyFill="1" applyBorder="1" applyAlignment="1" applyProtection="1">
      <alignment horizontal="center" vertical="center" wrapText="1"/>
    </xf>
    <xf numFmtId="0" fontId="2" fillId="5" borderId="20" xfId="0" applyFont="1" applyFill="1" applyBorder="1" applyAlignment="1" applyProtection="1">
      <alignment horizontal="center" vertical="center" wrapText="1"/>
    </xf>
    <xf numFmtId="0" fontId="31" fillId="5" borderId="20" xfId="0" applyFont="1" applyFill="1" applyBorder="1" applyAlignment="1" applyProtection="1">
      <alignment horizontal="center" vertical="center" wrapText="1"/>
      <protection locked="0"/>
    </xf>
    <xf numFmtId="0" fontId="2" fillId="5" borderId="21" xfId="0" applyFont="1" applyFill="1" applyBorder="1" applyAlignment="1" applyProtection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" fontId="22" fillId="0" borderId="0" xfId="0" applyNumberFormat="1" applyFont="1" applyAlignment="1" applyProtection="1"/>
    <xf numFmtId="166" fontId="32" fillId="0" borderId="15" xfId="0" applyNumberFormat="1" applyFont="1" applyBorder="1" applyAlignment="1" applyProtection="1"/>
    <xf numFmtId="166" fontId="32" fillId="0" borderId="16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7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8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8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/>
    </xf>
    <xf numFmtId="4" fontId="7" fillId="0" borderId="0" xfId="0" applyNumberFormat="1" applyFont="1" applyBorder="1" applyAlignment="1" applyProtection="1"/>
    <xf numFmtId="0" fontId="0" fillId="0" borderId="27" xfId="0" applyFont="1" applyBorder="1" applyAlignment="1" applyProtection="1">
      <alignment horizontal="center" vertical="center"/>
    </xf>
    <xf numFmtId="49" fontId="0" fillId="0" borderId="27" xfId="0" applyNumberFormat="1" applyFont="1" applyBorder="1" applyAlignment="1" applyProtection="1">
      <alignment horizontal="left" vertical="center" wrapText="1"/>
    </xf>
    <xf numFmtId="0" fontId="0" fillId="0" borderId="27" xfId="0" applyFont="1" applyBorder="1" applyAlignment="1" applyProtection="1">
      <alignment horizontal="left" vertical="center" wrapText="1"/>
    </xf>
    <xf numFmtId="0" fontId="0" fillId="0" borderId="27" xfId="0" applyFont="1" applyBorder="1" applyAlignment="1" applyProtection="1">
      <alignment horizontal="center" vertical="center" wrapText="1"/>
    </xf>
    <xf numFmtId="167" fontId="0" fillId="0" borderId="27" xfId="0" applyNumberFormat="1" applyFont="1" applyBorder="1" applyAlignment="1" applyProtection="1">
      <alignment vertical="center"/>
    </xf>
    <xf numFmtId="4" fontId="0" fillId="3" borderId="27" xfId="0" applyNumberFormat="1" applyFont="1" applyFill="1" applyBorder="1" applyAlignment="1" applyProtection="1">
      <alignment vertical="center"/>
      <protection locked="0"/>
    </xf>
    <xf numFmtId="4" fontId="0" fillId="0" borderId="27" xfId="0" applyNumberFormat="1" applyFont="1" applyBorder="1" applyAlignment="1" applyProtection="1">
      <alignment vertical="center"/>
    </xf>
    <xf numFmtId="0" fontId="1" fillId="3" borderId="27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8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7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8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34" fillId="0" borderId="0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 wrapText="1"/>
    </xf>
    <xf numFmtId="167" fontId="10" fillId="0" borderId="0" xfId="0" applyNumberFormat="1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7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8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37" fillId="0" borderId="0" xfId="0" applyFont="1" applyBorder="1" applyAlignment="1" applyProtection="1">
      <alignment horizontal="left" vertical="center"/>
    </xf>
    <xf numFmtId="0" fontId="37" fillId="0" borderId="0" xfId="0" applyFont="1" applyBorder="1" applyAlignment="1" applyProtection="1">
      <alignment horizontal="left" vertical="center" wrapText="1"/>
    </xf>
    <xf numFmtId="167" fontId="11" fillId="0" borderId="0" xfId="0" applyNumberFormat="1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7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8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0" xfId="0" applyFont="1" applyBorder="1" applyAlignment="1" applyProtection="1">
      <alignment horizontal="left" vertical="center" wrapText="1"/>
    </xf>
    <xf numFmtId="0" fontId="38" fillId="0" borderId="27" xfId="0" applyFont="1" applyBorder="1" applyAlignment="1" applyProtection="1">
      <alignment horizontal="center" vertical="center"/>
    </xf>
    <xf numFmtId="49" fontId="38" fillId="0" borderId="27" xfId="0" applyNumberFormat="1" applyFont="1" applyBorder="1" applyAlignment="1" applyProtection="1">
      <alignment horizontal="left" vertical="center" wrapText="1"/>
    </xf>
    <xf numFmtId="0" fontId="38" fillId="0" borderId="27" xfId="0" applyFont="1" applyBorder="1" applyAlignment="1" applyProtection="1">
      <alignment horizontal="left" vertical="center" wrapText="1"/>
    </xf>
    <xf numFmtId="0" fontId="38" fillId="0" borderId="27" xfId="0" applyFont="1" applyBorder="1" applyAlignment="1" applyProtection="1">
      <alignment horizontal="center" vertical="center" wrapText="1"/>
    </xf>
    <xf numFmtId="167" fontId="38" fillId="0" borderId="27" xfId="0" applyNumberFormat="1" applyFont="1" applyBorder="1" applyAlignment="1" applyProtection="1">
      <alignment vertical="center"/>
    </xf>
    <xf numFmtId="4" fontId="38" fillId="3" borderId="27" xfId="0" applyNumberFormat="1" applyFont="1" applyFill="1" applyBorder="1" applyAlignment="1" applyProtection="1">
      <alignment vertical="center"/>
      <protection locked="0"/>
    </xf>
    <xf numFmtId="4" fontId="38" fillId="0" borderId="27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8" fillId="3" borderId="27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37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7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8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167" fontId="0" fillId="3" borderId="27" xfId="0" applyNumberFormat="1" applyFont="1" applyFill="1" applyBorder="1" applyAlignment="1" applyProtection="1">
      <alignment vertical="center"/>
      <protection locked="0"/>
    </xf>
    <xf numFmtId="0" fontId="10" fillId="0" borderId="22" xfId="0" applyFont="1" applyBorder="1" applyAlignment="1" applyProtection="1">
      <alignment vertical="center"/>
    </xf>
    <xf numFmtId="0" fontId="10" fillId="0" borderId="23" xfId="0" applyFont="1" applyBorder="1" applyAlignment="1" applyProtection="1">
      <alignment vertical="center"/>
    </xf>
    <xf numFmtId="0" fontId="10" fillId="0" borderId="24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0" fillId="0" borderId="24" xfId="0" applyFont="1" applyBorder="1" applyAlignment="1" applyProtection="1">
      <alignment vertical="center"/>
    </xf>
    <xf numFmtId="0" fontId="39" fillId="2" borderId="0" xfId="1" applyFill="1" applyAlignment="1" applyProtection="1"/>
    <xf numFmtId="0" fontId="40" fillId="0" borderId="0" xfId="1" applyFont="1" applyAlignment="1" applyProtection="1">
      <alignment horizontal="center" vertical="center"/>
    </xf>
    <xf numFmtId="0" fontId="41" fillId="2" borderId="0" xfId="0" applyFont="1" applyFill="1" applyAlignment="1">
      <alignment horizontal="left" vertical="center"/>
    </xf>
    <xf numFmtId="0" fontId="42" fillId="2" borderId="0" xfId="0" applyFont="1" applyFill="1" applyAlignment="1">
      <alignment vertical="center"/>
    </xf>
    <xf numFmtId="0" fontId="43" fillId="2" borderId="0" xfId="1" applyFont="1" applyFill="1" applyAlignment="1" applyProtection="1">
      <alignment vertical="center"/>
    </xf>
    <xf numFmtId="0" fontId="13" fillId="2" borderId="0" xfId="0" applyFont="1" applyFill="1" applyAlignment="1" applyProtection="1">
      <alignment horizontal="left" vertical="center"/>
    </xf>
    <xf numFmtId="0" fontId="42" fillId="2" borderId="0" xfId="0" applyFont="1" applyFill="1" applyAlignment="1" applyProtection="1">
      <alignment vertical="center"/>
    </xf>
    <xf numFmtId="0" fontId="41" fillId="2" borderId="0" xfId="0" applyFont="1" applyFill="1" applyAlignment="1" applyProtection="1">
      <alignment horizontal="left" vertical="center"/>
    </xf>
    <xf numFmtId="0" fontId="42" fillId="2" borderId="0" xfId="0" applyFont="1" applyFill="1" applyAlignment="1" applyProtection="1">
      <alignment vertical="center"/>
      <protection locked="0"/>
    </xf>
    <xf numFmtId="0" fontId="44" fillId="0" borderId="0" xfId="2" applyAlignment="1">
      <alignment vertical="top"/>
      <protection locked="0"/>
    </xf>
    <xf numFmtId="0" fontId="45" fillId="0" borderId="28" xfId="2" applyFont="1" applyBorder="1" applyAlignment="1">
      <alignment vertical="center" wrapText="1"/>
      <protection locked="0"/>
    </xf>
    <xf numFmtId="0" fontId="45" fillId="0" borderId="29" xfId="2" applyFont="1" applyBorder="1" applyAlignment="1">
      <alignment vertical="center" wrapText="1"/>
      <protection locked="0"/>
    </xf>
    <xf numFmtId="0" fontId="45" fillId="0" borderId="30" xfId="2" applyFont="1" applyBorder="1" applyAlignment="1">
      <alignment vertical="center" wrapText="1"/>
      <protection locked="0"/>
    </xf>
    <xf numFmtId="0" fontId="45" fillId="0" borderId="31" xfId="2" applyFont="1" applyBorder="1" applyAlignment="1">
      <alignment horizontal="center" vertical="center" wrapText="1"/>
      <protection locked="0"/>
    </xf>
    <xf numFmtId="0" fontId="45" fillId="0" borderId="32" xfId="2" applyFont="1" applyBorder="1" applyAlignment="1">
      <alignment horizontal="center" vertical="center" wrapText="1"/>
      <protection locked="0"/>
    </xf>
    <xf numFmtId="0" fontId="44" fillId="0" borderId="0" xfId="2" applyAlignment="1">
      <alignment horizontal="center" vertical="center"/>
      <protection locked="0"/>
    </xf>
    <xf numFmtId="0" fontId="45" fillId="0" borderId="31" xfId="2" applyFont="1" applyBorder="1" applyAlignment="1">
      <alignment vertical="center" wrapText="1"/>
      <protection locked="0"/>
    </xf>
    <xf numFmtId="0" fontId="45" fillId="0" borderId="32" xfId="2" applyFont="1" applyBorder="1" applyAlignment="1">
      <alignment vertical="center" wrapText="1"/>
      <protection locked="0"/>
    </xf>
    <xf numFmtId="0" fontId="47" fillId="0" borderId="0" xfId="2" applyFont="1" applyBorder="1" applyAlignment="1">
      <alignment horizontal="left" vertical="center" wrapText="1"/>
      <protection locked="0"/>
    </xf>
    <xf numFmtId="0" fontId="48" fillId="0" borderId="31" xfId="2" applyFont="1" applyBorder="1" applyAlignment="1">
      <alignment vertical="center" wrapText="1"/>
      <protection locked="0"/>
    </xf>
    <xf numFmtId="0" fontId="48" fillId="0" borderId="0" xfId="2" applyFont="1" applyBorder="1" applyAlignment="1">
      <alignment horizontal="left" vertical="center" wrapText="1"/>
      <protection locked="0"/>
    </xf>
    <xf numFmtId="0" fontId="48" fillId="0" borderId="0" xfId="2" applyFont="1" applyBorder="1" applyAlignment="1">
      <alignment vertical="center" wrapText="1"/>
      <protection locked="0"/>
    </xf>
    <xf numFmtId="0" fontId="48" fillId="0" borderId="0" xfId="2" applyFont="1" applyBorder="1" applyAlignment="1">
      <alignment vertical="center"/>
      <protection locked="0"/>
    </xf>
    <xf numFmtId="0" fontId="48" fillId="0" borderId="0" xfId="2" applyFont="1" applyBorder="1" applyAlignment="1">
      <alignment horizontal="left" vertical="center"/>
      <protection locked="0"/>
    </xf>
    <xf numFmtId="49" fontId="48" fillId="0" borderId="0" xfId="2" applyNumberFormat="1" applyFont="1" applyBorder="1" applyAlignment="1">
      <alignment vertical="center" wrapText="1"/>
      <protection locked="0"/>
    </xf>
    <xf numFmtId="0" fontId="45" fillId="0" borderId="34" xfId="2" applyFont="1" applyBorder="1" applyAlignment="1">
      <alignment vertical="center" wrapText="1"/>
      <protection locked="0"/>
    </xf>
    <xf numFmtId="0" fontId="51" fillId="0" borderId="33" xfId="2" applyFont="1" applyBorder="1" applyAlignment="1">
      <alignment vertical="center" wrapText="1"/>
      <protection locked="0"/>
    </xf>
    <xf numFmtId="0" fontId="45" fillId="0" borderId="35" xfId="2" applyFont="1" applyBorder="1" applyAlignment="1">
      <alignment vertical="center" wrapText="1"/>
      <protection locked="0"/>
    </xf>
    <xf numFmtId="0" fontId="45" fillId="0" borderId="0" xfId="2" applyFont="1" applyBorder="1" applyAlignment="1">
      <alignment vertical="top"/>
      <protection locked="0"/>
    </xf>
    <xf numFmtId="0" fontId="45" fillId="0" borderId="0" xfId="2" applyFont="1" applyAlignment="1">
      <alignment vertical="top"/>
      <protection locked="0"/>
    </xf>
    <xf numFmtId="0" fontId="45" fillId="0" borderId="28" xfId="2" applyFont="1" applyBorder="1" applyAlignment="1">
      <alignment horizontal="left" vertical="center"/>
      <protection locked="0"/>
    </xf>
    <xf numFmtId="0" fontId="45" fillId="0" borderId="29" xfId="2" applyFont="1" applyBorder="1" applyAlignment="1">
      <alignment horizontal="left" vertical="center"/>
      <protection locked="0"/>
    </xf>
    <xf numFmtId="0" fontId="45" fillId="0" borderId="30" xfId="2" applyFont="1" applyBorder="1" applyAlignment="1">
      <alignment horizontal="left" vertical="center"/>
      <protection locked="0"/>
    </xf>
    <xf numFmtId="0" fontId="45" fillId="0" borderId="31" xfId="2" applyFont="1" applyBorder="1" applyAlignment="1">
      <alignment horizontal="left" vertical="center"/>
      <protection locked="0"/>
    </xf>
    <xf numFmtId="0" fontId="45" fillId="0" borderId="32" xfId="2" applyFont="1" applyBorder="1" applyAlignment="1">
      <alignment horizontal="left" vertical="center"/>
      <protection locked="0"/>
    </xf>
    <xf numFmtId="0" fontId="47" fillId="0" borderId="0" xfId="2" applyFont="1" applyBorder="1" applyAlignment="1">
      <alignment horizontal="left" vertical="center"/>
      <protection locked="0"/>
    </xf>
    <xf numFmtId="0" fontId="52" fillId="0" borderId="0" xfId="2" applyFont="1" applyAlignment="1">
      <alignment horizontal="left" vertical="center"/>
      <protection locked="0"/>
    </xf>
    <xf numFmtId="0" fontId="47" fillId="0" borderId="33" xfId="2" applyFont="1" applyBorder="1" applyAlignment="1">
      <alignment horizontal="left" vertical="center"/>
      <protection locked="0"/>
    </xf>
    <xf numFmtId="0" fontId="47" fillId="0" borderId="33" xfId="2" applyFont="1" applyBorder="1" applyAlignment="1">
      <alignment horizontal="center" vertical="center"/>
      <protection locked="0"/>
    </xf>
    <xf numFmtId="0" fontId="52" fillId="0" borderId="33" xfId="2" applyFont="1" applyBorder="1" applyAlignment="1">
      <alignment horizontal="left" vertical="center"/>
      <protection locked="0"/>
    </xf>
    <xf numFmtId="0" fontId="50" fillId="0" borderId="0" xfId="2" applyFont="1" applyBorder="1" applyAlignment="1">
      <alignment horizontal="left" vertical="center"/>
      <protection locked="0"/>
    </xf>
    <xf numFmtId="0" fontId="48" fillId="0" borderId="0" xfId="2" applyFont="1" applyAlignment="1">
      <alignment horizontal="left" vertical="center"/>
      <protection locked="0"/>
    </xf>
    <xf numFmtId="0" fontId="48" fillId="0" borderId="0" xfId="2" applyFont="1" applyBorder="1" applyAlignment="1">
      <alignment horizontal="center" vertical="center"/>
      <protection locked="0"/>
    </xf>
    <xf numFmtId="0" fontId="48" fillId="0" borderId="31" xfId="2" applyFont="1" applyBorder="1" applyAlignment="1">
      <alignment horizontal="left" vertical="center"/>
      <protection locked="0"/>
    </xf>
    <xf numFmtId="0" fontId="48" fillId="0" borderId="0" xfId="2" applyFont="1" applyFill="1" applyBorder="1" applyAlignment="1">
      <alignment horizontal="left" vertical="center"/>
      <protection locked="0"/>
    </xf>
    <xf numFmtId="0" fontId="48" fillId="0" borderId="0" xfId="2" applyFont="1" applyFill="1" applyBorder="1" applyAlignment="1">
      <alignment horizontal="center" vertical="center"/>
      <protection locked="0"/>
    </xf>
    <xf numFmtId="0" fontId="45" fillId="0" borderId="34" xfId="2" applyFont="1" applyBorder="1" applyAlignment="1">
      <alignment horizontal="left" vertical="center"/>
      <protection locked="0"/>
    </xf>
    <xf numFmtId="0" fontId="51" fillId="0" borderId="33" xfId="2" applyFont="1" applyBorder="1" applyAlignment="1">
      <alignment horizontal="left" vertical="center"/>
      <protection locked="0"/>
    </xf>
    <xf numFmtId="0" fontId="45" fillId="0" borderId="35" xfId="2" applyFont="1" applyBorder="1" applyAlignment="1">
      <alignment horizontal="left" vertical="center"/>
      <protection locked="0"/>
    </xf>
    <xf numFmtId="0" fontId="45" fillId="0" borderId="0" xfId="2" applyFont="1" applyBorder="1" applyAlignment="1">
      <alignment horizontal="left" vertical="center"/>
      <protection locked="0"/>
    </xf>
    <xf numFmtId="0" fontId="51" fillId="0" borderId="0" xfId="2" applyFont="1" applyBorder="1" applyAlignment="1">
      <alignment horizontal="left" vertical="center"/>
      <protection locked="0"/>
    </xf>
    <xf numFmtId="0" fontId="52" fillId="0" borderId="0" xfId="2" applyFont="1" applyBorder="1" applyAlignment="1">
      <alignment horizontal="left" vertical="center"/>
      <protection locked="0"/>
    </xf>
    <xf numFmtId="0" fontId="48" fillId="0" borderId="33" xfId="2" applyFont="1" applyBorder="1" applyAlignment="1">
      <alignment horizontal="left" vertical="center"/>
      <protection locked="0"/>
    </xf>
    <xf numFmtId="0" fontId="45" fillId="0" borderId="0" xfId="2" applyFont="1" applyBorder="1" applyAlignment="1">
      <alignment horizontal="left" vertical="center" wrapText="1"/>
      <protection locked="0"/>
    </xf>
    <xf numFmtId="0" fontId="48" fillId="0" borderId="0" xfId="2" applyFont="1" applyBorder="1" applyAlignment="1">
      <alignment horizontal="center" vertical="center" wrapText="1"/>
      <protection locked="0"/>
    </xf>
    <xf numFmtId="0" fontId="45" fillId="0" borderId="28" xfId="2" applyFont="1" applyBorder="1" applyAlignment="1">
      <alignment horizontal="left" vertical="center" wrapText="1"/>
      <protection locked="0"/>
    </xf>
    <xf numFmtId="0" fontId="45" fillId="0" borderId="29" xfId="2" applyFont="1" applyBorder="1" applyAlignment="1">
      <alignment horizontal="left" vertical="center" wrapText="1"/>
      <protection locked="0"/>
    </xf>
    <xf numFmtId="0" fontId="45" fillId="0" borderId="30" xfId="2" applyFont="1" applyBorder="1" applyAlignment="1">
      <alignment horizontal="left" vertical="center" wrapText="1"/>
      <protection locked="0"/>
    </xf>
    <xf numFmtId="0" fontId="45" fillId="0" borderId="31" xfId="2" applyFont="1" applyBorder="1" applyAlignment="1">
      <alignment horizontal="left" vertical="center" wrapText="1"/>
      <protection locked="0"/>
    </xf>
    <xf numFmtId="0" fontId="45" fillId="0" borderId="32" xfId="2" applyFont="1" applyBorder="1" applyAlignment="1">
      <alignment horizontal="left" vertical="center" wrapText="1"/>
      <protection locked="0"/>
    </xf>
    <xf numFmtId="0" fontId="52" fillId="0" borderId="31" xfId="2" applyFont="1" applyBorder="1" applyAlignment="1">
      <alignment horizontal="left" vertical="center" wrapText="1"/>
      <protection locked="0"/>
    </xf>
    <xf numFmtId="0" fontId="52" fillId="0" borderId="32" xfId="2" applyFont="1" applyBorder="1" applyAlignment="1">
      <alignment horizontal="left" vertical="center" wrapText="1"/>
      <protection locked="0"/>
    </xf>
    <xf numFmtId="0" fontId="48" fillId="0" borderId="31" xfId="2" applyFont="1" applyBorder="1" applyAlignment="1">
      <alignment horizontal="left" vertical="center" wrapText="1"/>
      <protection locked="0"/>
    </xf>
    <xf numFmtId="0" fontId="48" fillId="0" borderId="32" xfId="2" applyFont="1" applyBorder="1" applyAlignment="1">
      <alignment horizontal="left" vertical="center" wrapText="1"/>
      <protection locked="0"/>
    </xf>
    <xf numFmtId="0" fontId="48" fillId="0" borderId="32" xfId="2" applyFont="1" applyBorder="1" applyAlignment="1">
      <alignment horizontal="left" vertical="center"/>
      <protection locked="0"/>
    </xf>
    <xf numFmtId="0" fontId="48" fillId="0" borderId="34" xfId="2" applyFont="1" applyBorder="1" applyAlignment="1">
      <alignment horizontal="left" vertical="center" wrapText="1"/>
      <protection locked="0"/>
    </xf>
    <xf numFmtId="0" fontId="48" fillId="0" borderId="33" xfId="2" applyFont="1" applyBorder="1" applyAlignment="1">
      <alignment horizontal="left" vertical="center" wrapText="1"/>
      <protection locked="0"/>
    </xf>
    <xf numFmtId="0" fontId="48" fillId="0" borderId="35" xfId="2" applyFont="1" applyBorder="1" applyAlignment="1">
      <alignment horizontal="left" vertical="center" wrapText="1"/>
      <protection locked="0"/>
    </xf>
    <xf numFmtId="0" fontId="48" fillId="0" borderId="0" xfId="2" applyFont="1" applyBorder="1" applyAlignment="1">
      <alignment horizontal="left" vertical="top"/>
      <protection locked="0"/>
    </xf>
    <xf numFmtId="0" fontId="48" fillId="0" borderId="0" xfId="2" applyFont="1" applyBorder="1" applyAlignment="1">
      <alignment horizontal="center" vertical="top"/>
      <protection locked="0"/>
    </xf>
    <xf numFmtId="0" fontId="48" fillId="0" borderId="34" xfId="2" applyFont="1" applyBorder="1" applyAlignment="1">
      <alignment horizontal="left" vertical="center"/>
      <protection locked="0"/>
    </xf>
    <xf numFmtId="0" fontId="48" fillId="0" borderId="35" xfId="2" applyFont="1" applyBorder="1" applyAlignment="1">
      <alignment horizontal="left" vertical="center"/>
      <protection locked="0"/>
    </xf>
    <xf numFmtId="0" fontId="52" fillId="0" borderId="0" xfId="2" applyFont="1" applyAlignment="1">
      <alignment vertical="center"/>
      <protection locked="0"/>
    </xf>
    <xf numFmtId="0" fontId="47" fillId="0" borderId="0" xfId="2" applyFont="1" applyBorder="1" applyAlignment="1">
      <alignment vertical="center"/>
      <protection locked="0"/>
    </xf>
    <xf numFmtId="0" fontId="52" fillId="0" borderId="33" xfId="2" applyFont="1" applyBorder="1" applyAlignment="1">
      <alignment vertical="center"/>
      <protection locked="0"/>
    </xf>
    <xf numFmtId="0" fontId="47" fillId="0" borderId="33" xfId="2" applyFont="1" applyBorder="1" applyAlignment="1">
      <alignment vertical="center"/>
      <protection locked="0"/>
    </xf>
    <xf numFmtId="0" fontId="44" fillId="0" borderId="0" xfId="2" applyBorder="1" applyAlignment="1">
      <alignment vertical="top"/>
      <protection locked="0"/>
    </xf>
    <xf numFmtId="49" fontId="48" fillId="0" borderId="0" xfId="2" applyNumberFormat="1" applyFont="1" applyBorder="1" applyAlignment="1">
      <alignment horizontal="left" vertical="center"/>
      <protection locked="0"/>
    </xf>
    <xf numFmtId="0" fontId="44" fillId="0" borderId="33" xfId="2" applyBorder="1" applyAlignment="1">
      <alignment vertical="top"/>
      <protection locked="0"/>
    </xf>
    <xf numFmtId="0" fontId="47" fillId="0" borderId="33" xfId="2" applyFont="1" applyBorder="1" applyAlignment="1">
      <alignment horizontal="left"/>
      <protection locked="0"/>
    </xf>
    <xf numFmtId="0" fontId="52" fillId="0" borderId="33" xfId="2" applyFont="1" applyBorder="1" applyAlignment="1">
      <protection locked="0"/>
    </xf>
    <xf numFmtId="0" fontId="45" fillId="0" borderId="31" xfId="2" applyFont="1" applyBorder="1" applyAlignment="1">
      <alignment vertical="top"/>
      <protection locked="0"/>
    </xf>
    <xf numFmtId="0" fontId="45" fillId="0" borderId="32" xfId="2" applyFont="1" applyBorder="1" applyAlignment="1">
      <alignment vertical="top"/>
      <protection locked="0"/>
    </xf>
    <xf numFmtId="0" fontId="45" fillId="0" borderId="0" xfId="2" applyFont="1" applyBorder="1" applyAlignment="1">
      <alignment horizontal="center" vertical="center"/>
      <protection locked="0"/>
    </xf>
    <xf numFmtId="0" fontId="45" fillId="0" borderId="0" xfId="2" applyFont="1" applyBorder="1" applyAlignment="1">
      <alignment horizontal="left" vertical="top"/>
      <protection locked="0"/>
    </xf>
    <xf numFmtId="0" fontId="45" fillId="0" borderId="34" xfId="2" applyFont="1" applyBorder="1" applyAlignment="1">
      <alignment vertical="top"/>
      <protection locked="0"/>
    </xf>
    <xf numFmtId="0" fontId="45" fillId="0" borderId="33" xfId="2" applyFont="1" applyBorder="1" applyAlignment="1">
      <alignment vertical="top"/>
      <protection locked="0"/>
    </xf>
    <xf numFmtId="0" fontId="45" fillId="0" borderId="35" xfId="2" applyFont="1" applyBorder="1" applyAlignment="1">
      <alignment vertical="top"/>
      <protection locked="0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0" fillId="0" borderId="0" xfId="0"/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0" fontId="24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1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7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2" fillId="5" borderId="8" xfId="0" applyFont="1" applyFill="1" applyBorder="1" applyAlignment="1" applyProtection="1">
      <alignment horizontal="center" vertical="center"/>
    </xf>
    <xf numFmtId="0" fontId="0" fillId="5" borderId="9" xfId="0" applyFont="1" applyFill="1" applyBorder="1" applyAlignment="1" applyProtection="1">
      <alignment vertical="center"/>
    </xf>
    <xf numFmtId="0" fontId="2" fillId="5" borderId="9" xfId="0" applyFont="1" applyFill="1" applyBorder="1" applyAlignment="1" applyProtection="1">
      <alignment horizontal="center" vertical="center"/>
    </xf>
    <xf numFmtId="0" fontId="2" fillId="5" borderId="9" xfId="0" applyFont="1" applyFill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0" fontId="3" fillId="4" borderId="9" xfId="0" applyFont="1" applyFill="1" applyBorder="1" applyAlignment="1" applyProtection="1">
      <alignment horizontal="left" vertical="center"/>
    </xf>
    <xf numFmtId="0" fontId="0" fillId="4" borderId="9" xfId="0" applyFont="1" applyFill="1" applyBorder="1" applyAlignment="1" applyProtection="1">
      <alignment vertical="center"/>
    </xf>
    <xf numFmtId="4" fontId="3" fillId="4" borderId="9" xfId="0" applyNumberFormat="1" applyFont="1" applyFill="1" applyBorder="1" applyAlignment="1" applyProtection="1">
      <alignment vertical="center"/>
    </xf>
    <xf numFmtId="0" fontId="0" fillId="4" borderId="10" xfId="0" applyFont="1" applyFill="1" applyBorder="1" applyAlignment="1" applyProtection="1">
      <alignment vertical="center"/>
    </xf>
    <xf numFmtId="0" fontId="18" fillId="0" borderId="0" xfId="0" applyFont="1" applyAlignment="1">
      <alignment horizontal="left" vertical="top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left" vertical="top" wrapText="1"/>
    </xf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 wrapText="1"/>
    </xf>
    <xf numFmtId="4" fontId="19" fillId="0" borderId="7" xfId="0" applyNumberFormat="1" applyFont="1" applyBorder="1" applyAlignment="1" applyProtection="1">
      <alignment vertical="center"/>
    </xf>
    <xf numFmtId="0" fontId="0" fillId="0" borderId="7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43" fillId="2" borderId="0" xfId="1" applyFont="1" applyFill="1" applyAlignment="1" applyProtection="1">
      <alignment vertical="center"/>
    </xf>
    <xf numFmtId="0" fontId="17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7" fillId="0" borderId="0" xfId="0" applyFont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 wrapText="1"/>
    </xf>
    <xf numFmtId="0" fontId="48" fillId="0" borderId="0" xfId="2" applyFont="1" applyBorder="1" applyAlignment="1">
      <alignment horizontal="left" vertical="top"/>
      <protection locked="0"/>
    </xf>
    <xf numFmtId="0" fontId="48" fillId="0" borderId="0" xfId="2" applyFont="1" applyBorder="1" applyAlignment="1">
      <alignment horizontal="left" vertical="center"/>
      <protection locked="0"/>
    </xf>
    <xf numFmtId="0" fontId="46" fillId="0" borderId="0" xfId="2" applyFont="1" applyBorder="1" applyAlignment="1">
      <alignment horizontal="center" vertical="center" wrapText="1"/>
      <protection locked="0"/>
    </xf>
    <xf numFmtId="0" fontId="47" fillId="0" borderId="33" xfId="2" applyFont="1" applyBorder="1" applyAlignment="1">
      <alignment horizontal="left"/>
      <protection locked="0"/>
    </xf>
    <xf numFmtId="0" fontId="48" fillId="0" borderId="0" xfId="2" applyFont="1" applyBorder="1" applyAlignment="1">
      <alignment horizontal="left" vertical="center" wrapText="1"/>
      <protection locked="0"/>
    </xf>
    <xf numFmtId="0" fontId="46" fillId="0" borderId="0" xfId="2" applyFont="1" applyBorder="1" applyAlignment="1">
      <alignment horizontal="center" vertical="center"/>
      <protection locked="0"/>
    </xf>
    <xf numFmtId="49" fontId="48" fillId="0" borderId="0" xfId="2" applyNumberFormat="1" applyFont="1" applyBorder="1" applyAlignment="1">
      <alignment horizontal="left" vertical="center" wrapText="1"/>
      <protection locked="0"/>
    </xf>
    <xf numFmtId="0" fontId="47" fillId="0" borderId="33" xfId="2" applyFont="1" applyBorder="1" applyAlignment="1">
      <alignment horizontal="left" wrapText="1"/>
      <protection locked="0"/>
    </xf>
  </cellXfs>
  <cellStyles count="3">
    <cellStyle name="Hypertextový odkaz" xfId="1" builtinId="8"/>
    <cellStyle name="Normální" xfId="0" builtinId="0" customBuiltin="1"/>
    <cellStyle name="normální 2" xfId="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file:///C:\KROSplusData\System\Temp\rad9B365.tmp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file:///C:\KROSplusData\System\Temp\rad6A5F3.tmp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file:///C:\KROSplusData\System\Temp\radE70A2.tmp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file:///C:\KROSplusData\System\Temp\rad4E9DE.tmp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266700</xdr:colOff>
      <xdr:row>1</xdr:row>
      <xdr:rowOff>0</xdr:rowOff>
    </xdr:to>
    <xdr:pic>
      <xdr:nvPicPr>
        <xdr:cNvPr id="2" name="rad9B365.tmp" descr="C:\KROSplusData\System\Temp\rad9B365.tmp">
          <a:hlinkClick xmlns:r="http://schemas.openxmlformats.org/officeDocument/2006/relationships" r:id="rId1" tooltip="http://www.pro-rozpocty.cz/software-a-data/kros-4-ocenovani-a-rizeni-stavebni-vyroby/"/>
        </xdr:cNvPr>
        <xdr:cNvPicPr>
          <a:picLocks/>
        </xdr:cNvPicPr>
      </xdr:nvPicPr>
      <xdr:blipFill>
        <a:blip xmlns:r="http://schemas.openxmlformats.org/officeDocument/2006/relationships" r:embed="rId2" r:link="rId3" cstate="print"/>
        <a:stretch>
          <a:fillRect/>
        </a:stretch>
      </xdr:blipFill>
      <xdr:spPr>
        <a:xfrm>
          <a:off x="0" y="0"/>
          <a:ext cx="266700" cy="26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276225</xdr:colOff>
      <xdr:row>1</xdr:row>
      <xdr:rowOff>0</xdr:rowOff>
    </xdr:to>
    <xdr:pic>
      <xdr:nvPicPr>
        <xdr:cNvPr id="2" name="rad6A5F3.tmp" descr="C:\KROSplusData\System\Temp\rad6A5F3.tmp">
          <a:hlinkClick xmlns:r="http://schemas.openxmlformats.org/officeDocument/2006/relationships" r:id="rId1" tooltip="http://www.pro-rozpocty.cz/software-a-data/kros-4-ocenovani-a-rizeni-stavebni-vyroby/"/>
        </xdr:cNvPr>
        <xdr:cNvPicPr>
          <a:picLocks/>
        </xdr:cNvPicPr>
      </xdr:nvPicPr>
      <xdr:blipFill>
        <a:blip xmlns:r="http://schemas.openxmlformats.org/officeDocument/2006/relationships" r:embed="rId2" r:link="rId3" cstate="print"/>
        <a:stretch>
          <a:fillRect/>
        </a:stretch>
      </xdr:blipFill>
      <xdr:spPr>
        <a:xfrm>
          <a:off x="0" y="0"/>
          <a:ext cx="276225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276225</xdr:colOff>
      <xdr:row>1</xdr:row>
      <xdr:rowOff>0</xdr:rowOff>
    </xdr:to>
    <xdr:pic>
      <xdr:nvPicPr>
        <xdr:cNvPr id="2" name="radE70A2.tmp" descr="C:\KROSplusData\System\Temp\radE70A2.tmp">
          <a:hlinkClick xmlns:r="http://schemas.openxmlformats.org/officeDocument/2006/relationships" r:id="rId1" tooltip="http://www.pro-rozpocty.cz/software-a-data/kros-4-ocenovani-a-rizeni-stavebni-vyroby/"/>
        </xdr:cNvPr>
        <xdr:cNvPicPr>
          <a:picLocks/>
        </xdr:cNvPicPr>
      </xdr:nvPicPr>
      <xdr:blipFill>
        <a:blip xmlns:r="http://schemas.openxmlformats.org/officeDocument/2006/relationships" r:embed="rId2" r:link="rId3" cstate="print"/>
        <a:stretch>
          <a:fillRect/>
        </a:stretch>
      </xdr:blipFill>
      <xdr:spPr>
        <a:xfrm>
          <a:off x="0" y="0"/>
          <a:ext cx="276225" cy="2762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276225</xdr:colOff>
      <xdr:row>1</xdr:row>
      <xdr:rowOff>0</xdr:rowOff>
    </xdr:to>
    <xdr:pic>
      <xdr:nvPicPr>
        <xdr:cNvPr id="2" name="rad4E9DE.tmp" descr="C:\KROSplusData\System\Temp\rad4E9DE.tmp">
          <a:hlinkClick xmlns:r="http://schemas.openxmlformats.org/officeDocument/2006/relationships" r:id="rId1" tooltip="http://www.pro-rozpocty.cz/software-a-data/kros-4-ocenovani-a-rizeni-stavebni-vyroby/"/>
        </xdr:cNvPr>
        <xdr:cNvPicPr>
          <a:picLocks/>
        </xdr:cNvPicPr>
      </xdr:nvPicPr>
      <xdr:blipFill>
        <a:blip xmlns:r="http://schemas.openxmlformats.org/officeDocument/2006/relationships" r:embed="rId2" r:link="rId3" cstate="print"/>
        <a:stretch>
          <a:fillRect/>
        </a:stretch>
      </xdr:blipFill>
      <xdr:spPr>
        <a:xfrm>
          <a:off x="0" y="0"/>
          <a:ext cx="276225" cy="27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7"/>
  <sheetViews>
    <sheetView showGridLines="0" tabSelected="1" workbookViewId="0">
      <pane ySplit="1" topLeftCell="A2" activePane="bottomLeft" state="frozen"/>
      <selection pane="bottomLeft" activeCell="AN8" sqref="AN8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91" width="9.33203125" hidden="1"/>
  </cols>
  <sheetData>
    <row r="1" spans="1:74" ht="21.4" customHeight="1" x14ac:dyDescent="0.3">
      <c r="A1" s="283" t="s">
        <v>0</v>
      </c>
      <c r="B1" s="284"/>
      <c r="C1" s="284"/>
      <c r="D1" s="285" t="s">
        <v>1</v>
      </c>
      <c r="E1" s="284"/>
      <c r="F1" s="284"/>
      <c r="G1" s="284"/>
      <c r="H1" s="284"/>
      <c r="I1" s="284"/>
      <c r="J1" s="284"/>
      <c r="K1" s="282" t="s">
        <v>1600</v>
      </c>
      <c r="L1" s="282"/>
      <c r="M1" s="282"/>
      <c r="N1" s="282"/>
      <c r="O1" s="282"/>
      <c r="P1" s="282"/>
      <c r="Q1" s="282"/>
      <c r="R1" s="282"/>
      <c r="S1" s="282"/>
      <c r="T1" s="284"/>
      <c r="U1" s="284"/>
      <c r="V1" s="284"/>
      <c r="W1" s="282" t="s">
        <v>1601</v>
      </c>
      <c r="X1" s="282"/>
      <c r="Y1" s="282"/>
      <c r="Z1" s="282"/>
      <c r="AA1" s="282"/>
      <c r="AB1" s="282"/>
      <c r="AC1" s="282"/>
      <c r="AD1" s="282"/>
      <c r="AE1" s="282"/>
      <c r="AF1" s="282"/>
      <c r="AG1" s="282"/>
      <c r="AH1" s="282"/>
      <c r="AI1" s="278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6" t="s">
        <v>2</v>
      </c>
      <c r="BB1" s="16" t="s">
        <v>3</v>
      </c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T1" s="18" t="s">
        <v>4</v>
      </c>
      <c r="BU1" s="18" t="s">
        <v>4</v>
      </c>
      <c r="BV1" s="18" t="s">
        <v>5</v>
      </c>
    </row>
    <row r="2" spans="1:74" ht="36.950000000000003" customHeight="1" x14ac:dyDescent="0.3">
      <c r="AR2" s="368"/>
      <c r="AS2" s="368"/>
      <c r="AT2" s="368"/>
      <c r="AU2" s="368"/>
      <c r="AV2" s="368"/>
      <c r="AW2" s="368"/>
      <c r="AX2" s="368"/>
      <c r="AY2" s="368"/>
      <c r="AZ2" s="368"/>
      <c r="BA2" s="368"/>
      <c r="BB2" s="368"/>
      <c r="BC2" s="368"/>
      <c r="BD2" s="368"/>
      <c r="BE2" s="368"/>
      <c r="BS2" s="19" t="s">
        <v>6</v>
      </c>
      <c r="BT2" s="19" t="s">
        <v>7</v>
      </c>
    </row>
    <row r="3" spans="1:74" ht="6.95" customHeight="1" x14ac:dyDescent="0.3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2"/>
      <c r="BS3" s="19" t="s">
        <v>6</v>
      </c>
      <c r="BT3" s="19" t="s">
        <v>8</v>
      </c>
    </row>
    <row r="4" spans="1:74" ht="36.950000000000003" customHeight="1" x14ac:dyDescent="0.3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6"/>
      <c r="AS4" s="27" t="s">
        <v>10</v>
      </c>
      <c r="BE4" s="28" t="s">
        <v>11</v>
      </c>
      <c r="BS4" s="19" t="s">
        <v>12</v>
      </c>
    </row>
    <row r="5" spans="1:74" ht="14.45" customHeight="1" x14ac:dyDescent="0.3">
      <c r="B5" s="23"/>
      <c r="C5" s="24"/>
      <c r="D5" s="29" t="s">
        <v>13</v>
      </c>
      <c r="E5" s="24"/>
      <c r="F5" s="24"/>
      <c r="G5" s="24"/>
      <c r="H5" s="24"/>
      <c r="I5" s="24"/>
      <c r="J5" s="24"/>
      <c r="K5" s="401" t="s">
        <v>14</v>
      </c>
      <c r="L5" s="402"/>
      <c r="M5" s="402"/>
      <c r="N5" s="402"/>
      <c r="O5" s="402"/>
      <c r="P5" s="402"/>
      <c r="Q5" s="402"/>
      <c r="R5" s="402"/>
      <c r="S5" s="402"/>
      <c r="T5" s="402"/>
      <c r="U5" s="402"/>
      <c r="V5" s="402"/>
      <c r="W5" s="402"/>
      <c r="X5" s="402"/>
      <c r="Y5" s="402"/>
      <c r="Z5" s="402"/>
      <c r="AA5" s="402"/>
      <c r="AB5" s="402"/>
      <c r="AC5" s="402"/>
      <c r="AD5" s="402"/>
      <c r="AE5" s="402"/>
      <c r="AF5" s="402"/>
      <c r="AG5" s="402"/>
      <c r="AH5" s="402"/>
      <c r="AI5" s="402"/>
      <c r="AJ5" s="402"/>
      <c r="AK5" s="402"/>
      <c r="AL5" s="402"/>
      <c r="AM5" s="402"/>
      <c r="AN5" s="402"/>
      <c r="AO5" s="402"/>
      <c r="AP5" s="24"/>
      <c r="AQ5" s="26"/>
      <c r="BE5" s="398" t="s">
        <v>15</v>
      </c>
      <c r="BS5" s="19" t="s">
        <v>6</v>
      </c>
    </row>
    <row r="6" spans="1:74" ht="36.950000000000003" customHeight="1" x14ac:dyDescent="0.3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403" t="s">
        <v>17</v>
      </c>
      <c r="L6" s="402"/>
      <c r="M6" s="402"/>
      <c r="N6" s="402"/>
      <c r="O6" s="402"/>
      <c r="P6" s="402"/>
      <c r="Q6" s="402"/>
      <c r="R6" s="402"/>
      <c r="S6" s="402"/>
      <c r="T6" s="402"/>
      <c r="U6" s="402"/>
      <c r="V6" s="402"/>
      <c r="W6" s="402"/>
      <c r="X6" s="402"/>
      <c r="Y6" s="402"/>
      <c r="Z6" s="402"/>
      <c r="AA6" s="402"/>
      <c r="AB6" s="402"/>
      <c r="AC6" s="402"/>
      <c r="AD6" s="402"/>
      <c r="AE6" s="402"/>
      <c r="AF6" s="402"/>
      <c r="AG6" s="402"/>
      <c r="AH6" s="402"/>
      <c r="AI6" s="402"/>
      <c r="AJ6" s="402"/>
      <c r="AK6" s="402"/>
      <c r="AL6" s="402"/>
      <c r="AM6" s="402"/>
      <c r="AN6" s="402"/>
      <c r="AO6" s="402"/>
      <c r="AP6" s="24"/>
      <c r="AQ6" s="26"/>
      <c r="BE6" s="368"/>
      <c r="BS6" s="19" t="s">
        <v>18</v>
      </c>
    </row>
    <row r="7" spans="1:74" ht="14.45" customHeight="1" x14ac:dyDescent="0.3">
      <c r="B7" s="23"/>
      <c r="C7" s="24"/>
      <c r="D7" s="32" t="s">
        <v>19</v>
      </c>
      <c r="E7" s="24"/>
      <c r="F7" s="24"/>
      <c r="G7" s="24"/>
      <c r="H7" s="24"/>
      <c r="I7" s="24"/>
      <c r="J7" s="24"/>
      <c r="K7" s="30" t="s">
        <v>20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2" t="s">
        <v>21</v>
      </c>
      <c r="AL7" s="24"/>
      <c r="AM7" s="24"/>
      <c r="AN7" s="30" t="s">
        <v>22</v>
      </c>
      <c r="AO7" s="24"/>
      <c r="AP7" s="24"/>
      <c r="AQ7" s="26"/>
      <c r="BE7" s="368"/>
      <c r="BS7" s="19" t="s">
        <v>23</v>
      </c>
    </row>
    <row r="8" spans="1:74" ht="14.45" customHeight="1" x14ac:dyDescent="0.3">
      <c r="B8" s="23"/>
      <c r="C8" s="24"/>
      <c r="D8" s="32" t="s">
        <v>24</v>
      </c>
      <c r="E8" s="24"/>
      <c r="F8" s="24"/>
      <c r="G8" s="24"/>
      <c r="H8" s="24"/>
      <c r="I8" s="24"/>
      <c r="J8" s="24"/>
      <c r="K8" s="30" t="s">
        <v>25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2" t="s">
        <v>26</v>
      </c>
      <c r="AL8" s="24"/>
      <c r="AM8" s="24"/>
      <c r="AN8" s="33" t="s">
        <v>36</v>
      </c>
      <c r="AO8" s="24"/>
      <c r="AP8" s="24"/>
      <c r="AQ8" s="26"/>
      <c r="BE8" s="368"/>
      <c r="BS8" s="19" t="s">
        <v>27</v>
      </c>
    </row>
    <row r="9" spans="1:74" ht="14.45" customHeight="1" x14ac:dyDescent="0.3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6"/>
      <c r="BE9" s="368"/>
      <c r="BS9" s="19" t="s">
        <v>28</v>
      </c>
    </row>
    <row r="10" spans="1:74" ht="14.45" customHeight="1" x14ac:dyDescent="0.3">
      <c r="B10" s="23"/>
      <c r="C10" s="24"/>
      <c r="D10" s="32" t="s">
        <v>29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2" t="s">
        <v>30</v>
      </c>
      <c r="AL10" s="24"/>
      <c r="AM10" s="24"/>
      <c r="AN10" s="30" t="s">
        <v>31</v>
      </c>
      <c r="AO10" s="24"/>
      <c r="AP10" s="24"/>
      <c r="AQ10" s="26"/>
      <c r="BE10" s="368"/>
      <c r="BS10" s="19" t="s">
        <v>18</v>
      </c>
    </row>
    <row r="11" spans="1:74" ht="18.399999999999999" customHeight="1" x14ac:dyDescent="0.3">
      <c r="B11" s="23"/>
      <c r="C11" s="24"/>
      <c r="D11" s="24"/>
      <c r="E11" s="30" t="s">
        <v>32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2" t="s">
        <v>33</v>
      </c>
      <c r="AL11" s="24"/>
      <c r="AM11" s="24"/>
      <c r="AN11" s="30" t="s">
        <v>34</v>
      </c>
      <c r="AO11" s="24"/>
      <c r="AP11" s="24"/>
      <c r="AQ11" s="26"/>
      <c r="BE11" s="368"/>
      <c r="BS11" s="19" t="s">
        <v>18</v>
      </c>
    </row>
    <row r="12" spans="1:74" ht="6.95" customHeight="1" x14ac:dyDescent="0.3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6"/>
      <c r="BE12" s="368"/>
      <c r="BS12" s="19" t="s">
        <v>18</v>
      </c>
    </row>
    <row r="13" spans="1:74" ht="14.45" customHeight="1" x14ac:dyDescent="0.3">
      <c r="B13" s="23"/>
      <c r="C13" s="24"/>
      <c r="D13" s="32" t="s">
        <v>35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2" t="s">
        <v>30</v>
      </c>
      <c r="AL13" s="24"/>
      <c r="AM13" s="24"/>
      <c r="AN13" s="34" t="s">
        <v>36</v>
      </c>
      <c r="AO13" s="24"/>
      <c r="AP13" s="24"/>
      <c r="AQ13" s="26"/>
      <c r="BE13" s="368"/>
      <c r="BS13" s="19" t="s">
        <v>18</v>
      </c>
    </row>
    <row r="14" spans="1:74" ht="15" x14ac:dyDescent="0.3">
      <c r="B14" s="23"/>
      <c r="C14" s="24"/>
      <c r="D14" s="24"/>
      <c r="E14" s="404" t="s">
        <v>36</v>
      </c>
      <c r="F14" s="402"/>
      <c r="G14" s="402"/>
      <c r="H14" s="402"/>
      <c r="I14" s="402"/>
      <c r="J14" s="402"/>
      <c r="K14" s="402"/>
      <c r="L14" s="402"/>
      <c r="M14" s="402"/>
      <c r="N14" s="402"/>
      <c r="O14" s="402"/>
      <c r="P14" s="402"/>
      <c r="Q14" s="402"/>
      <c r="R14" s="402"/>
      <c r="S14" s="402"/>
      <c r="T14" s="402"/>
      <c r="U14" s="402"/>
      <c r="V14" s="402"/>
      <c r="W14" s="402"/>
      <c r="X14" s="402"/>
      <c r="Y14" s="402"/>
      <c r="Z14" s="402"/>
      <c r="AA14" s="402"/>
      <c r="AB14" s="402"/>
      <c r="AC14" s="402"/>
      <c r="AD14" s="402"/>
      <c r="AE14" s="402"/>
      <c r="AF14" s="402"/>
      <c r="AG14" s="402"/>
      <c r="AH14" s="402"/>
      <c r="AI14" s="402"/>
      <c r="AJ14" s="402"/>
      <c r="AK14" s="32" t="s">
        <v>33</v>
      </c>
      <c r="AL14" s="24"/>
      <c r="AM14" s="24"/>
      <c r="AN14" s="34" t="s">
        <v>36</v>
      </c>
      <c r="AO14" s="24"/>
      <c r="AP14" s="24"/>
      <c r="AQ14" s="26"/>
      <c r="BE14" s="368"/>
      <c r="BS14" s="19" t="s">
        <v>18</v>
      </c>
    </row>
    <row r="15" spans="1:74" ht="6.95" customHeight="1" x14ac:dyDescent="0.3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6"/>
      <c r="BE15" s="368"/>
      <c r="BS15" s="19" t="s">
        <v>4</v>
      </c>
    </row>
    <row r="16" spans="1:74" ht="14.45" customHeight="1" x14ac:dyDescent="0.3">
      <c r="B16" s="23"/>
      <c r="C16" s="24"/>
      <c r="D16" s="32" t="s">
        <v>37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2" t="s">
        <v>30</v>
      </c>
      <c r="AL16" s="24"/>
      <c r="AM16" s="24"/>
      <c r="AN16" s="30" t="s">
        <v>38</v>
      </c>
      <c r="AO16" s="24"/>
      <c r="AP16" s="24"/>
      <c r="AQ16" s="26"/>
      <c r="BE16" s="368"/>
      <c r="BS16" s="19" t="s">
        <v>4</v>
      </c>
    </row>
    <row r="17" spans="2:71" ht="18.399999999999999" customHeight="1" x14ac:dyDescent="0.3">
      <c r="B17" s="23"/>
      <c r="C17" s="24"/>
      <c r="D17" s="24"/>
      <c r="E17" s="30" t="s">
        <v>39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2" t="s">
        <v>33</v>
      </c>
      <c r="AL17" s="24"/>
      <c r="AM17" s="24"/>
      <c r="AN17" s="30" t="s">
        <v>40</v>
      </c>
      <c r="AO17" s="24"/>
      <c r="AP17" s="24"/>
      <c r="AQ17" s="26"/>
      <c r="BE17" s="368"/>
      <c r="BS17" s="19" t="s">
        <v>41</v>
      </c>
    </row>
    <row r="18" spans="2:71" ht="6.95" customHeight="1" x14ac:dyDescent="0.3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6"/>
      <c r="BE18" s="368"/>
      <c r="BS18" s="19" t="s">
        <v>6</v>
      </c>
    </row>
    <row r="19" spans="2:71" ht="14.45" customHeight="1" x14ac:dyDescent="0.3">
      <c r="B19" s="23"/>
      <c r="C19" s="24"/>
      <c r="D19" s="32" t="s">
        <v>42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6"/>
      <c r="BE19" s="368"/>
      <c r="BS19" s="19" t="s">
        <v>6</v>
      </c>
    </row>
    <row r="20" spans="2:71" ht="48.75" customHeight="1" x14ac:dyDescent="0.3">
      <c r="B20" s="23"/>
      <c r="C20" s="24"/>
      <c r="D20" s="24"/>
      <c r="E20" s="405" t="s">
        <v>43</v>
      </c>
      <c r="F20" s="402"/>
      <c r="G20" s="402"/>
      <c r="H20" s="402"/>
      <c r="I20" s="402"/>
      <c r="J20" s="402"/>
      <c r="K20" s="402"/>
      <c r="L20" s="402"/>
      <c r="M20" s="402"/>
      <c r="N20" s="402"/>
      <c r="O20" s="402"/>
      <c r="P20" s="402"/>
      <c r="Q20" s="402"/>
      <c r="R20" s="402"/>
      <c r="S20" s="402"/>
      <c r="T20" s="402"/>
      <c r="U20" s="402"/>
      <c r="V20" s="402"/>
      <c r="W20" s="402"/>
      <c r="X20" s="402"/>
      <c r="Y20" s="402"/>
      <c r="Z20" s="402"/>
      <c r="AA20" s="402"/>
      <c r="AB20" s="402"/>
      <c r="AC20" s="402"/>
      <c r="AD20" s="402"/>
      <c r="AE20" s="402"/>
      <c r="AF20" s="402"/>
      <c r="AG20" s="402"/>
      <c r="AH20" s="402"/>
      <c r="AI20" s="402"/>
      <c r="AJ20" s="402"/>
      <c r="AK20" s="402"/>
      <c r="AL20" s="402"/>
      <c r="AM20" s="402"/>
      <c r="AN20" s="402"/>
      <c r="AO20" s="24"/>
      <c r="AP20" s="24"/>
      <c r="AQ20" s="26"/>
      <c r="BE20" s="368"/>
      <c r="BS20" s="19" t="s">
        <v>4</v>
      </c>
    </row>
    <row r="21" spans="2:71" ht="6.95" customHeight="1" x14ac:dyDescent="0.3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6"/>
      <c r="BE21" s="368"/>
    </row>
    <row r="22" spans="2:71" ht="6.95" customHeight="1" x14ac:dyDescent="0.3">
      <c r="B22" s="23"/>
      <c r="C22" s="24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24"/>
      <c r="AQ22" s="26"/>
      <c r="BE22" s="368"/>
    </row>
    <row r="23" spans="2:71" s="1" customFormat="1" ht="25.9" customHeight="1" x14ac:dyDescent="0.3">
      <c r="B23" s="36"/>
      <c r="C23" s="37"/>
      <c r="D23" s="38" t="s">
        <v>44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406">
        <f>ROUND(AG51,2)</f>
        <v>0</v>
      </c>
      <c r="AL23" s="407"/>
      <c r="AM23" s="407"/>
      <c r="AN23" s="407"/>
      <c r="AO23" s="407"/>
      <c r="AP23" s="37"/>
      <c r="AQ23" s="40"/>
      <c r="BE23" s="399"/>
    </row>
    <row r="24" spans="2:71" s="1" customFormat="1" ht="6.95" customHeight="1" x14ac:dyDescent="0.3">
      <c r="B24" s="36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40"/>
      <c r="BE24" s="399"/>
    </row>
    <row r="25" spans="2:71" s="1" customFormat="1" x14ac:dyDescent="0.3"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408" t="s">
        <v>45</v>
      </c>
      <c r="M25" s="386"/>
      <c r="N25" s="386"/>
      <c r="O25" s="386"/>
      <c r="P25" s="37"/>
      <c r="Q25" s="37"/>
      <c r="R25" s="37"/>
      <c r="S25" s="37"/>
      <c r="T25" s="37"/>
      <c r="U25" s="37"/>
      <c r="V25" s="37"/>
      <c r="W25" s="408" t="s">
        <v>46</v>
      </c>
      <c r="X25" s="386"/>
      <c r="Y25" s="386"/>
      <c r="Z25" s="386"/>
      <c r="AA25" s="386"/>
      <c r="AB25" s="386"/>
      <c r="AC25" s="386"/>
      <c r="AD25" s="386"/>
      <c r="AE25" s="386"/>
      <c r="AF25" s="37"/>
      <c r="AG25" s="37"/>
      <c r="AH25" s="37"/>
      <c r="AI25" s="37"/>
      <c r="AJ25" s="37"/>
      <c r="AK25" s="408" t="s">
        <v>47</v>
      </c>
      <c r="AL25" s="386"/>
      <c r="AM25" s="386"/>
      <c r="AN25" s="386"/>
      <c r="AO25" s="386"/>
      <c r="AP25" s="37"/>
      <c r="AQ25" s="40"/>
      <c r="BE25" s="399"/>
    </row>
    <row r="26" spans="2:71" s="2" customFormat="1" ht="14.45" customHeight="1" x14ac:dyDescent="0.3">
      <c r="B26" s="42"/>
      <c r="C26" s="43"/>
      <c r="D26" s="44" t="s">
        <v>48</v>
      </c>
      <c r="E26" s="43"/>
      <c r="F26" s="44" t="s">
        <v>49</v>
      </c>
      <c r="G26" s="43"/>
      <c r="H26" s="43"/>
      <c r="I26" s="43"/>
      <c r="J26" s="43"/>
      <c r="K26" s="43"/>
      <c r="L26" s="391">
        <v>0.21</v>
      </c>
      <c r="M26" s="392"/>
      <c r="N26" s="392"/>
      <c r="O26" s="392"/>
      <c r="P26" s="43"/>
      <c r="Q26" s="43"/>
      <c r="R26" s="43"/>
      <c r="S26" s="43"/>
      <c r="T26" s="43"/>
      <c r="U26" s="43"/>
      <c r="V26" s="43"/>
      <c r="W26" s="393">
        <f>ROUND(AZ51,2)</f>
        <v>0</v>
      </c>
      <c r="X26" s="392"/>
      <c r="Y26" s="392"/>
      <c r="Z26" s="392"/>
      <c r="AA26" s="392"/>
      <c r="AB26" s="392"/>
      <c r="AC26" s="392"/>
      <c r="AD26" s="392"/>
      <c r="AE26" s="392"/>
      <c r="AF26" s="43"/>
      <c r="AG26" s="43"/>
      <c r="AH26" s="43"/>
      <c r="AI26" s="43"/>
      <c r="AJ26" s="43"/>
      <c r="AK26" s="393">
        <f>ROUND(AV51,2)</f>
        <v>0</v>
      </c>
      <c r="AL26" s="392"/>
      <c r="AM26" s="392"/>
      <c r="AN26" s="392"/>
      <c r="AO26" s="392"/>
      <c r="AP26" s="43"/>
      <c r="AQ26" s="45"/>
      <c r="BE26" s="400"/>
    </row>
    <row r="27" spans="2:71" s="2" customFormat="1" ht="14.45" customHeight="1" x14ac:dyDescent="0.3">
      <c r="B27" s="42"/>
      <c r="C27" s="43"/>
      <c r="D27" s="43"/>
      <c r="E27" s="43"/>
      <c r="F27" s="44" t="s">
        <v>50</v>
      </c>
      <c r="G27" s="43"/>
      <c r="H27" s="43"/>
      <c r="I27" s="43"/>
      <c r="J27" s="43"/>
      <c r="K27" s="43"/>
      <c r="L27" s="391">
        <v>0.15</v>
      </c>
      <c r="M27" s="392"/>
      <c r="N27" s="392"/>
      <c r="O27" s="392"/>
      <c r="P27" s="43"/>
      <c r="Q27" s="43"/>
      <c r="R27" s="43"/>
      <c r="S27" s="43"/>
      <c r="T27" s="43"/>
      <c r="U27" s="43"/>
      <c r="V27" s="43"/>
      <c r="W27" s="393">
        <f>ROUND(BA51,2)</f>
        <v>0</v>
      </c>
      <c r="X27" s="392"/>
      <c r="Y27" s="392"/>
      <c r="Z27" s="392"/>
      <c r="AA27" s="392"/>
      <c r="AB27" s="392"/>
      <c r="AC27" s="392"/>
      <c r="AD27" s="392"/>
      <c r="AE27" s="392"/>
      <c r="AF27" s="43"/>
      <c r="AG27" s="43"/>
      <c r="AH27" s="43"/>
      <c r="AI27" s="43"/>
      <c r="AJ27" s="43"/>
      <c r="AK27" s="393">
        <f>ROUND(AW51,2)</f>
        <v>0</v>
      </c>
      <c r="AL27" s="392"/>
      <c r="AM27" s="392"/>
      <c r="AN27" s="392"/>
      <c r="AO27" s="392"/>
      <c r="AP27" s="43"/>
      <c r="AQ27" s="45"/>
      <c r="BE27" s="400"/>
    </row>
    <row r="28" spans="2:71" s="2" customFormat="1" ht="14.45" hidden="1" customHeight="1" x14ac:dyDescent="0.3">
      <c r="B28" s="42"/>
      <c r="C28" s="43"/>
      <c r="D28" s="43"/>
      <c r="E28" s="43"/>
      <c r="F28" s="44" t="s">
        <v>51</v>
      </c>
      <c r="G28" s="43"/>
      <c r="H28" s="43"/>
      <c r="I28" s="43"/>
      <c r="J28" s="43"/>
      <c r="K28" s="43"/>
      <c r="L28" s="391">
        <v>0.21</v>
      </c>
      <c r="M28" s="392"/>
      <c r="N28" s="392"/>
      <c r="O28" s="392"/>
      <c r="P28" s="43"/>
      <c r="Q28" s="43"/>
      <c r="R28" s="43"/>
      <c r="S28" s="43"/>
      <c r="T28" s="43"/>
      <c r="U28" s="43"/>
      <c r="V28" s="43"/>
      <c r="W28" s="393">
        <f>ROUND(BB51,2)</f>
        <v>0</v>
      </c>
      <c r="X28" s="392"/>
      <c r="Y28" s="392"/>
      <c r="Z28" s="392"/>
      <c r="AA28" s="392"/>
      <c r="AB28" s="392"/>
      <c r="AC28" s="392"/>
      <c r="AD28" s="392"/>
      <c r="AE28" s="392"/>
      <c r="AF28" s="43"/>
      <c r="AG28" s="43"/>
      <c r="AH28" s="43"/>
      <c r="AI28" s="43"/>
      <c r="AJ28" s="43"/>
      <c r="AK28" s="393">
        <v>0</v>
      </c>
      <c r="AL28" s="392"/>
      <c r="AM28" s="392"/>
      <c r="AN28" s="392"/>
      <c r="AO28" s="392"/>
      <c r="AP28" s="43"/>
      <c r="AQ28" s="45"/>
      <c r="BE28" s="400"/>
    </row>
    <row r="29" spans="2:71" s="2" customFormat="1" ht="14.45" hidden="1" customHeight="1" x14ac:dyDescent="0.3">
      <c r="B29" s="42"/>
      <c r="C29" s="43"/>
      <c r="D29" s="43"/>
      <c r="E29" s="43"/>
      <c r="F29" s="44" t="s">
        <v>52</v>
      </c>
      <c r="G29" s="43"/>
      <c r="H29" s="43"/>
      <c r="I29" s="43"/>
      <c r="J29" s="43"/>
      <c r="K29" s="43"/>
      <c r="L29" s="391">
        <v>0.15</v>
      </c>
      <c r="M29" s="392"/>
      <c r="N29" s="392"/>
      <c r="O29" s="392"/>
      <c r="P29" s="43"/>
      <c r="Q29" s="43"/>
      <c r="R29" s="43"/>
      <c r="S29" s="43"/>
      <c r="T29" s="43"/>
      <c r="U29" s="43"/>
      <c r="V29" s="43"/>
      <c r="W29" s="393">
        <f>ROUND(BC51,2)</f>
        <v>0</v>
      </c>
      <c r="X29" s="392"/>
      <c r="Y29" s="392"/>
      <c r="Z29" s="392"/>
      <c r="AA29" s="392"/>
      <c r="AB29" s="392"/>
      <c r="AC29" s="392"/>
      <c r="AD29" s="392"/>
      <c r="AE29" s="392"/>
      <c r="AF29" s="43"/>
      <c r="AG29" s="43"/>
      <c r="AH29" s="43"/>
      <c r="AI29" s="43"/>
      <c r="AJ29" s="43"/>
      <c r="AK29" s="393">
        <v>0</v>
      </c>
      <c r="AL29" s="392"/>
      <c r="AM29" s="392"/>
      <c r="AN29" s="392"/>
      <c r="AO29" s="392"/>
      <c r="AP29" s="43"/>
      <c r="AQ29" s="45"/>
      <c r="BE29" s="400"/>
    </row>
    <row r="30" spans="2:71" s="2" customFormat="1" ht="14.45" hidden="1" customHeight="1" x14ac:dyDescent="0.3">
      <c r="B30" s="42"/>
      <c r="C30" s="43"/>
      <c r="D30" s="43"/>
      <c r="E30" s="43"/>
      <c r="F30" s="44" t="s">
        <v>53</v>
      </c>
      <c r="G30" s="43"/>
      <c r="H30" s="43"/>
      <c r="I30" s="43"/>
      <c r="J30" s="43"/>
      <c r="K30" s="43"/>
      <c r="L30" s="391">
        <v>0</v>
      </c>
      <c r="M30" s="392"/>
      <c r="N30" s="392"/>
      <c r="O30" s="392"/>
      <c r="P30" s="43"/>
      <c r="Q30" s="43"/>
      <c r="R30" s="43"/>
      <c r="S30" s="43"/>
      <c r="T30" s="43"/>
      <c r="U30" s="43"/>
      <c r="V30" s="43"/>
      <c r="W30" s="393">
        <f>ROUND(BD51,2)</f>
        <v>0</v>
      </c>
      <c r="X30" s="392"/>
      <c r="Y30" s="392"/>
      <c r="Z30" s="392"/>
      <c r="AA30" s="392"/>
      <c r="AB30" s="392"/>
      <c r="AC30" s="392"/>
      <c r="AD30" s="392"/>
      <c r="AE30" s="392"/>
      <c r="AF30" s="43"/>
      <c r="AG30" s="43"/>
      <c r="AH30" s="43"/>
      <c r="AI30" s="43"/>
      <c r="AJ30" s="43"/>
      <c r="AK30" s="393">
        <v>0</v>
      </c>
      <c r="AL30" s="392"/>
      <c r="AM30" s="392"/>
      <c r="AN30" s="392"/>
      <c r="AO30" s="392"/>
      <c r="AP30" s="43"/>
      <c r="AQ30" s="45"/>
      <c r="BE30" s="400"/>
    </row>
    <row r="31" spans="2:71" s="1" customFormat="1" ht="6.95" customHeight="1" x14ac:dyDescent="0.3">
      <c r="B31" s="36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40"/>
      <c r="BE31" s="399"/>
    </row>
    <row r="32" spans="2:71" s="1" customFormat="1" ht="25.9" customHeight="1" x14ac:dyDescent="0.3">
      <c r="B32" s="36"/>
      <c r="C32" s="46"/>
      <c r="D32" s="47" t="s">
        <v>54</v>
      </c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9" t="s">
        <v>55</v>
      </c>
      <c r="U32" s="48"/>
      <c r="V32" s="48"/>
      <c r="W32" s="48"/>
      <c r="X32" s="394" t="s">
        <v>56</v>
      </c>
      <c r="Y32" s="395"/>
      <c r="Z32" s="395"/>
      <c r="AA32" s="395"/>
      <c r="AB32" s="395"/>
      <c r="AC32" s="48"/>
      <c r="AD32" s="48"/>
      <c r="AE32" s="48"/>
      <c r="AF32" s="48"/>
      <c r="AG32" s="48"/>
      <c r="AH32" s="48"/>
      <c r="AI32" s="48"/>
      <c r="AJ32" s="48"/>
      <c r="AK32" s="396">
        <f>SUM(AK23:AK30)</f>
        <v>0</v>
      </c>
      <c r="AL32" s="395"/>
      <c r="AM32" s="395"/>
      <c r="AN32" s="395"/>
      <c r="AO32" s="397"/>
      <c r="AP32" s="46"/>
      <c r="AQ32" s="50"/>
      <c r="BE32" s="399"/>
    </row>
    <row r="33" spans="2:56" s="1" customFormat="1" ht="6.95" customHeight="1" x14ac:dyDescent="0.3">
      <c r="B33" s="36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40"/>
    </row>
    <row r="34" spans="2:56" s="1" customFormat="1" ht="6.95" customHeight="1" x14ac:dyDescent="0.3">
      <c r="B34" s="51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3"/>
    </row>
    <row r="38" spans="2:56" s="1" customFormat="1" ht="6.95" customHeight="1" x14ac:dyDescent="0.3">
      <c r="B38" s="54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6"/>
    </row>
    <row r="39" spans="2:56" s="1" customFormat="1" ht="36.950000000000003" customHeight="1" x14ac:dyDescent="0.3">
      <c r="B39" s="36"/>
      <c r="C39" s="57" t="s">
        <v>57</v>
      </c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6"/>
    </row>
    <row r="40" spans="2:56" s="1" customFormat="1" ht="6.95" customHeight="1" x14ac:dyDescent="0.3">
      <c r="B40" s="36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6"/>
    </row>
    <row r="41" spans="2:56" s="3" customFormat="1" ht="14.45" customHeight="1" x14ac:dyDescent="0.3">
      <c r="B41" s="59"/>
      <c r="C41" s="60" t="s">
        <v>13</v>
      </c>
      <c r="D41" s="61"/>
      <c r="E41" s="61"/>
      <c r="F41" s="61"/>
      <c r="G41" s="61"/>
      <c r="H41" s="61"/>
      <c r="I41" s="61"/>
      <c r="J41" s="61"/>
      <c r="K41" s="61"/>
      <c r="L41" s="61" t="str">
        <f>K5</f>
        <v>ID661-13/08</v>
      </c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2"/>
    </row>
    <row r="42" spans="2:56" s="4" customFormat="1" ht="36.950000000000003" customHeight="1" x14ac:dyDescent="0.3">
      <c r="B42" s="63"/>
      <c r="C42" s="64" t="s">
        <v>16</v>
      </c>
      <c r="D42" s="65"/>
      <c r="E42" s="65"/>
      <c r="F42" s="65"/>
      <c r="G42" s="65"/>
      <c r="H42" s="65"/>
      <c r="I42" s="65"/>
      <c r="J42" s="65"/>
      <c r="K42" s="65"/>
      <c r="L42" s="376" t="str">
        <f>K6</f>
        <v>Stavební úpravy - zateplení BD Květná č.p. 44, 46</v>
      </c>
      <c r="M42" s="377"/>
      <c r="N42" s="377"/>
      <c r="O42" s="377"/>
      <c r="P42" s="377"/>
      <c r="Q42" s="377"/>
      <c r="R42" s="377"/>
      <c r="S42" s="377"/>
      <c r="T42" s="377"/>
      <c r="U42" s="377"/>
      <c r="V42" s="377"/>
      <c r="W42" s="377"/>
      <c r="X42" s="377"/>
      <c r="Y42" s="377"/>
      <c r="Z42" s="377"/>
      <c r="AA42" s="377"/>
      <c r="AB42" s="377"/>
      <c r="AC42" s="377"/>
      <c r="AD42" s="377"/>
      <c r="AE42" s="377"/>
      <c r="AF42" s="377"/>
      <c r="AG42" s="377"/>
      <c r="AH42" s="377"/>
      <c r="AI42" s="377"/>
      <c r="AJ42" s="377"/>
      <c r="AK42" s="377"/>
      <c r="AL42" s="377"/>
      <c r="AM42" s="377"/>
      <c r="AN42" s="377"/>
      <c r="AO42" s="377"/>
      <c r="AP42" s="65"/>
      <c r="AQ42" s="65"/>
      <c r="AR42" s="66"/>
    </row>
    <row r="43" spans="2:56" s="1" customFormat="1" ht="6.95" customHeight="1" x14ac:dyDescent="0.3">
      <c r="B43" s="36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6"/>
    </row>
    <row r="44" spans="2:56" s="1" customFormat="1" ht="15" x14ac:dyDescent="0.3">
      <c r="B44" s="36"/>
      <c r="C44" s="60" t="s">
        <v>24</v>
      </c>
      <c r="D44" s="58"/>
      <c r="E44" s="58"/>
      <c r="F44" s="58"/>
      <c r="G44" s="58"/>
      <c r="H44" s="58"/>
      <c r="I44" s="58"/>
      <c r="J44" s="58"/>
      <c r="K44" s="58"/>
      <c r="L44" s="67" t="str">
        <f>IF(K8="","",K8)</f>
        <v>Květná 44, 46, Bruntál</v>
      </c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60" t="s">
        <v>26</v>
      </c>
      <c r="AJ44" s="58"/>
      <c r="AK44" s="58"/>
      <c r="AL44" s="58"/>
      <c r="AM44" s="378" t="str">
        <f>IF(AN8= "","",AN8)</f>
        <v>Vyplň údaj</v>
      </c>
      <c r="AN44" s="379"/>
      <c r="AO44" s="58"/>
      <c r="AP44" s="58"/>
      <c r="AQ44" s="58"/>
      <c r="AR44" s="56"/>
    </row>
    <row r="45" spans="2:56" s="1" customFormat="1" ht="6.95" customHeight="1" x14ac:dyDescent="0.3">
      <c r="B45" s="36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6"/>
    </row>
    <row r="46" spans="2:56" s="1" customFormat="1" ht="15" x14ac:dyDescent="0.3">
      <c r="B46" s="36"/>
      <c r="C46" s="60" t="s">
        <v>29</v>
      </c>
      <c r="D46" s="58"/>
      <c r="E46" s="58"/>
      <c r="F46" s="58"/>
      <c r="G46" s="58"/>
      <c r="H46" s="58"/>
      <c r="I46" s="58"/>
      <c r="J46" s="58"/>
      <c r="K46" s="58"/>
      <c r="L46" s="61" t="str">
        <f>IF(E11= "","",E11)</f>
        <v>Hospodářská správa města Bruntál</v>
      </c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60" t="s">
        <v>37</v>
      </c>
      <c r="AJ46" s="58"/>
      <c r="AK46" s="58"/>
      <c r="AL46" s="58"/>
      <c r="AM46" s="380" t="str">
        <f>IF(E17="","",E17)</f>
        <v>IDEAPROJEKT spol.s r.o.</v>
      </c>
      <c r="AN46" s="379"/>
      <c r="AO46" s="379"/>
      <c r="AP46" s="379"/>
      <c r="AQ46" s="58"/>
      <c r="AR46" s="56"/>
      <c r="AS46" s="381" t="s">
        <v>58</v>
      </c>
      <c r="AT46" s="382"/>
      <c r="AU46" s="69"/>
      <c r="AV46" s="69"/>
      <c r="AW46" s="69"/>
      <c r="AX46" s="69"/>
      <c r="AY46" s="69"/>
      <c r="AZ46" s="69"/>
      <c r="BA46" s="69"/>
      <c r="BB46" s="69"/>
      <c r="BC46" s="69"/>
      <c r="BD46" s="70"/>
    </row>
    <row r="47" spans="2:56" s="1" customFormat="1" ht="15" x14ac:dyDescent="0.3">
      <c r="B47" s="36"/>
      <c r="C47" s="60" t="s">
        <v>35</v>
      </c>
      <c r="D47" s="58"/>
      <c r="E47" s="58"/>
      <c r="F47" s="58"/>
      <c r="G47" s="58"/>
      <c r="H47" s="58"/>
      <c r="I47" s="58"/>
      <c r="J47" s="58"/>
      <c r="K47" s="58"/>
      <c r="L47" s="61" t="str">
        <f>IF(E14= "Vyplň údaj","",E14)</f>
        <v/>
      </c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6"/>
      <c r="AS47" s="383"/>
      <c r="AT47" s="384"/>
      <c r="AU47" s="71"/>
      <c r="AV47" s="71"/>
      <c r="AW47" s="71"/>
      <c r="AX47" s="71"/>
      <c r="AY47" s="71"/>
      <c r="AZ47" s="71"/>
      <c r="BA47" s="71"/>
      <c r="BB47" s="71"/>
      <c r="BC47" s="71"/>
      <c r="BD47" s="72"/>
    </row>
    <row r="48" spans="2:56" s="1" customFormat="1" ht="10.9" customHeight="1" x14ac:dyDescent="0.3">
      <c r="B48" s="36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6"/>
      <c r="AS48" s="385"/>
      <c r="AT48" s="386"/>
      <c r="AU48" s="37"/>
      <c r="AV48" s="37"/>
      <c r="AW48" s="37"/>
      <c r="AX48" s="37"/>
      <c r="AY48" s="37"/>
      <c r="AZ48" s="37"/>
      <c r="BA48" s="37"/>
      <c r="BB48" s="37"/>
      <c r="BC48" s="37"/>
      <c r="BD48" s="74"/>
    </row>
    <row r="49" spans="1:91" s="1" customFormat="1" ht="29.25" customHeight="1" x14ac:dyDescent="0.3">
      <c r="B49" s="36"/>
      <c r="C49" s="387" t="s">
        <v>59</v>
      </c>
      <c r="D49" s="388"/>
      <c r="E49" s="388"/>
      <c r="F49" s="388"/>
      <c r="G49" s="388"/>
      <c r="H49" s="75"/>
      <c r="I49" s="389" t="s">
        <v>60</v>
      </c>
      <c r="J49" s="388"/>
      <c r="K49" s="388"/>
      <c r="L49" s="388"/>
      <c r="M49" s="388"/>
      <c r="N49" s="388"/>
      <c r="O49" s="388"/>
      <c r="P49" s="388"/>
      <c r="Q49" s="388"/>
      <c r="R49" s="388"/>
      <c r="S49" s="388"/>
      <c r="T49" s="388"/>
      <c r="U49" s="388"/>
      <c r="V49" s="388"/>
      <c r="W49" s="388"/>
      <c r="X49" s="388"/>
      <c r="Y49" s="388"/>
      <c r="Z49" s="388"/>
      <c r="AA49" s="388"/>
      <c r="AB49" s="388"/>
      <c r="AC49" s="388"/>
      <c r="AD49" s="388"/>
      <c r="AE49" s="388"/>
      <c r="AF49" s="388"/>
      <c r="AG49" s="390" t="s">
        <v>61</v>
      </c>
      <c r="AH49" s="388"/>
      <c r="AI49" s="388"/>
      <c r="AJ49" s="388"/>
      <c r="AK49" s="388"/>
      <c r="AL49" s="388"/>
      <c r="AM49" s="388"/>
      <c r="AN49" s="389" t="s">
        <v>62</v>
      </c>
      <c r="AO49" s="388"/>
      <c r="AP49" s="388"/>
      <c r="AQ49" s="76" t="s">
        <v>63</v>
      </c>
      <c r="AR49" s="56"/>
      <c r="AS49" s="77" t="s">
        <v>64</v>
      </c>
      <c r="AT49" s="78" t="s">
        <v>65</v>
      </c>
      <c r="AU49" s="78" t="s">
        <v>66</v>
      </c>
      <c r="AV49" s="78" t="s">
        <v>67</v>
      </c>
      <c r="AW49" s="78" t="s">
        <v>68</v>
      </c>
      <c r="AX49" s="78" t="s">
        <v>69</v>
      </c>
      <c r="AY49" s="78" t="s">
        <v>70</v>
      </c>
      <c r="AZ49" s="78" t="s">
        <v>71</v>
      </c>
      <c r="BA49" s="78" t="s">
        <v>72</v>
      </c>
      <c r="BB49" s="78" t="s">
        <v>73</v>
      </c>
      <c r="BC49" s="78" t="s">
        <v>74</v>
      </c>
      <c r="BD49" s="79" t="s">
        <v>75</v>
      </c>
    </row>
    <row r="50" spans="1:91" s="1" customFormat="1" ht="10.9" customHeight="1" x14ac:dyDescent="0.3">
      <c r="B50" s="36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6"/>
      <c r="AS50" s="80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2"/>
    </row>
    <row r="51" spans="1:91" s="4" customFormat="1" ht="32.450000000000003" customHeight="1" x14ac:dyDescent="0.3">
      <c r="B51" s="63"/>
      <c r="C51" s="83" t="s">
        <v>76</v>
      </c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366">
        <f>ROUND(AG52,2)</f>
        <v>0</v>
      </c>
      <c r="AH51" s="366"/>
      <c r="AI51" s="366"/>
      <c r="AJ51" s="366"/>
      <c r="AK51" s="366"/>
      <c r="AL51" s="366"/>
      <c r="AM51" s="366"/>
      <c r="AN51" s="367">
        <f>SUM(AG51,AT51)</f>
        <v>0</v>
      </c>
      <c r="AO51" s="367"/>
      <c r="AP51" s="367"/>
      <c r="AQ51" s="85" t="s">
        <v>77</v>
      </c>
      <c r="AR51" s="66"/>
      <c r="AS51" s="86">
        <f>ROUND(AS52,2)</f>
        <v>0</v>
      </c>
      <c r="AT51" s="87">
        <f>ROUND(SUM(AV51:AW51),2)</f>
        <v>0</v>
      </c>
      <c r="AU51" s="88">
        <f>ROUND(AU52,5)</f>
        <v>0</v>
      </c>
      <c r="AV51" s="87">
        <f>ROUND(AZ51*L26,2)</f>
        <v>0</v>
      </c>
      <c r="AW51" s="87">
        <f>ROUND(BA51*L27,2)</f>
        <v>0</v>
      </c>
      <c r="AX51" s="87">
        <f>ROUND(BB51*L26,2)</f>
        <v>0</v>
      </c>
      <c r="AY51" s="87">
        <f>ROUND(BC51*L27,2)</f>
        <v>0</v>
      </c>
      <c r="AZ51" s="87">
        <f>ROUND(AZ52,2)</f>
        <v>0</v>
      </c>
      <c r="BA51" s="87">
        <f>ROUND(BA52,2)</f>
        <v>0</v>
      </c>
      <c r="BB51" s="87">
        <f>ROUND(BB52,2)</f>
        <v>0</v>
      </c>
      <c r="BC51" s="87">
        <f>ROUND(BC52,2)</f>
        <v>0</v>
      </c>
      <c r="BD51" s="89">
        <f>ROUND(BD52,2)</f>
        <v>0</v>
      </c>
      <c r="BS51" s="90" t="s">
        <v>78</v>
      </c>
      <c r="BT51" s="90" t="s">
        <v>79</v>
      </c>
      <c r="BU51" s="91" t="s">
        <v>80</v>
      </c>
      <c r="BV51" s="90" t="s">
        <v>81</v>
      </c>
      <c r="BW51" s="90" t="s">
        <v>5</v>
      </c>
      <c r="BX51" s="90" t="s">
        <v>82</v>
      </c>
      <c r="CL51" s="90" t="s">
        <v>20</v>
      </c>
    </row>
    <row r="52" spans="1:91" s="5" customFormat="1" ht="22.5" customHeight="1" x14ac:dyDescent="0.3">
      <c r="B52" s="92"/>
      <c r="C52" s="93"/>
      <c r="D52" s="375" t="s">
        <v>83</v>
      </c>
      <c r="E52" s="373"/>
      <c r="F52" s="373"/>
      <c r="G52" s="373"/>
      <c r="H52" s="373"/>
      <c r="I52" s="94"/>
      <c r="J52" s="375" t="s">
        <v>84</v>
      </c>
      <c r="K52" s="373"/>
      <c r="L52" s="373"/>
      <c r="M52" s="373"/>
      <c r="N52" s="373"/>
      <c r="O52" s="373"/>
      <c r="P52" s="373"/>
      <c r="Q52" s="373"/>
      <c r="R52" s="373"/>
      <c r="S52" s="373"/>
      <c r="T52" s="373"/>
      <c r="U52" s="373"/>
      <c r="V52" s="373"/>
      <c r="W52" s="373"/>
      <c r="X52" s="373"/>
      <c r="Y52" s="373"/>
      <c r="Z52" s="373"/>
      <c r="AA52" s="373"/>
      <c r="AB52" s="373"/>
      <c r="AC52" s="373"/>
      <c r="AD52" s="373"/>
      <c r="AE52" s="373"/>
      <c r="AF52" s="373"/>
      <c r="AG52" s="374">
        <f>ROUND(SUM(AG53:AG55),2)</f>
        <v>0</v>
      </c>
      <c r="AH52" s="373"/>
      <c r="AI52" s="373"/>
      <c r="AJ52" s="373"/>
      <c r="AK52" s="373"/>
      <c r="AL52" s="373"/>
      <c r="AM52" s="373"/>
      <c r="AN52" s="372">
        <f>SUM(AG52,AT52)</f>
        <v>0</v>
      </c>
      <c r="AO52" s="373"/>
      <c r="AP52" s="373"/>
      <c r="AQ52" s="95" t="s">
        <v>85</v>
      </c>
      <c r="AR52" s="96"/>
      <c r="AS52" s="97">
        <f>ROUND(SUM(AS53:AS55),2)</f>
        <v>0</v>
      </c>
      <c r="AT52" s="98">
        <f>ROUND(SUM(AV52:AW52),2)</f>
        <v>0</v>
      </c>
      <c r="AU52" s="99">
        <f>ROUND(SUM(AU53:AU55),5)</f>
        <v>0</v>
      </c>
      <c r="AV52" s="98">
        <f>ROUND(AZ52*L26,2)</f>
        <v>0</v>
      </c>
      <c r="AW52" s="98">
        <f>ROUND(BA52*L27,2)</f>
        <v>0</v>
      </c>
      <c r="AX52" s="98">
        <f>ROUND(BB52*L26,2)</f>
        <v>0</v>
      </c>
      <c r="AY52" s="98">
        <f>ROUND(BC52*L27,2)</f>
        <v>0</v>
      </c>
      <c r="AZ52" s="98">
        <f>ROUND(SUM(AZ53:AZ55),2)</f>
        <v>0</v>
      </c>
      <c r="BA52" s="98">
        <f>ROUND(SUM(BA53:BA55),2)</f>
        <v>0</v>
      </c>
      <c r="BB52" s="98">
        <f>ROUND(SUM(BB53:BB55),2)</f>
        <v>0</v>
      </c>
      <c r="BC52" s="98">
        <f>ROUND(SUM(BC53:BC55),2)</f>
        <v>0</v>
      </c>
      <c r="BD52" s="100">
        <f>ROUND(SUM(BD53:BD55),2)</f>
        <v>0</v>
      </c>
      <c r="BS52" s="101" t="s">
        <v>78</v>
      </c>
      <c r="BT52" s="101" t="s">
        <v>23</v>
      </c>
      <c r="BU52" s="101" t="s">
        <v>80</v>
      </c>
      <c r="BV52" s="101" t="s">
        <v>81</v>
      </c>
      <c r="BW52" s="101" t="s">
        <v>86</v>
      </c>
      <c r="BX52" s="101" t="s">
        <v>5</v>
      </c>
      <c r="CL52" s="101" t="s">
        <v>20</v>
      </c>
      <c r="CM52" s="101" t="s">
        <v>23</v>
      </c>
    </row>
    <row r="53" spans="1:91" s="6" customFormat="1" ht="22.5" customHeight="1" x14ac:dyDescent="0.3">
      <c r="A53" s="279" t="s">
        <v>1602</v>
      </c>
      <c r="B53" s="102"/>
      <c r="C53" s="103"/>
      <c r="D53" s="103"/>
      <c r="E53" s="371" t="s">
        <v>87</v>
      </c>
      <c r="F53" s="370"/>
      <c r="G53" s="370"/>
      <c r="H53" s="370"/>
      <c r="I53" s="370"/>
      <c r="J53" s="103"/>
      <c r="K53" s="371" t="s">
        <v>88</v>
      </c>
      <c r="L53" s="370"/>
      <c r="M53" s="370"/>
      <c r="N53" s="370"/>
      <c r="O53" s="370"/>
      <c r="P53" s="370"/>
      <c r="Q53" s="370"/>
      <c r="R53" s="370"/>
      <c r="S53" s="370"/>
      <c r="T53" s="370"/>
      <c r="U53" s="370"/>
      <c r="V53" s="370"/>
      <c r="W53" s="370"/>
      <c r="X53" s="370"/>
      <c r="Y53" s="370"/>
      <c r="Z53" s="370"/>
      <c r="AA53" s="370"/>
      <c r="AB53" s="370"/>
      <c r="AC53" s="370"/>
      <c r="AD53" s="370"/>
      <c r="AE53" s="370"/>
      <c r="AF53" s="370"/>
      <c r="AG53" s="369">
        <f>'01-1 - Stavební úpravy Kv...'!J29</f>
        <v>0</v>
      </c>
      <c r="AH53" s="370"/>
      <c r="AI53" s="370"/>
      <c r="AJ53" s="370"/>
      <c r="AK53" s="370"/>
      <c r="AL53" s="370"/>
      <c r="AM53" s="370"/>
      <c r="AN53" s="369">
        <f>SUM(AG53,AT53)</f>
        <v>0</v>
      </c>
      <c r="AO53" s="370"/>
      <c r="AP53" s="370"/>
      <c r="AQ53" s="104" t="s">
        <v>89</v>
      </c>
      <c r="AR53" s="105"/>
      <c r="AS53" s="106">
        <v>0</v>
      </c>
      <c r="AT53" s="107">
        <f>ROUND(SUM(AV53:AW53),2)</f>
        <v>0</v>
      </c>
      <c r="AU53" s="108">
        <f>'01-1 - Stavební úpravy Kv...'!P107</f>
        <v>0</v>
      </c>
      <c r="AV53" s="107">
        <f>'01-1 - Stavební úpravy Kv...'!J32</f>
        <v>0</v>
      </c>
      <c r="AW53" s="107">
        <f>'01-1 - Stavební úpravy Kv...'!J33</f>
        <v>0</v>
      </c>
      <c r="AX53" s="107">
        <f>'01-1 - Stavební úpravy Kv...'!J34</f>
        <v>0</v>
      </c>
      <c r="AY53" s="107">
        <f>'01-1 - Stavební úpravy Kv...'!J35</f>
        <v>0</v>
      </c>
      <c r="AZ53" s="107">
        <f>'01-1 - Stavební úpravy Kv...'!F32</f>
        <v>0</v>
      </c>
      <c r="BA53" s="107">
        <f>'01-1 - Stavební úpravy Kv...'!F33</f>
        <v>0</v>
      </c>
      <c r="BB53" s="107">
        <f>'01-1 - Stavební úpravy Kv...'!F34</f>
        <v>0</v>
      </c>
      <c r="BC53" s="107">
        <f>'01-1 - Stavební úpravy Kv...'!F35</f>
        <v>0</v>
      </c>
      <c r="BD53" s="109">
        <f>'01-1 - Stavební úpravy Kv...'!F36</f>
        <v>0</v>
      </c>
      <c r="BT53" s="110" t="s">
        <v>90</v>
      </c>
      <c r="BV53" s="110" t="s">
        <v>81</v>
      </c>
      <c r="BW53" s="110" t="s">
        <v>91</v>
      </c>
      <c r="BX53" s="110" t="s">
        <v>86</v>
      </c>
      <c r="CL53" s="110" t="s">
        <v>20</v>
      </c>
    </row>
    <row r="54" spans="1:91" s="6" customFormat="1" ht="22.5" customHeight="1" x14ac:dyDescent="0.3">
      <c r="A54" s="279" t="s">
        <v>1602</v>
      </c>
      <c r="B54" s="102"/>
      <c r="C54" s="103"/>
      <c r="D54" s="103"/>
      <c r="E54" s="371" t="s">
        <v>92</v>
      </c>
      <c r="F54" s="370"/>
      <c r="G54" s="370"/>
      <c r="H54" s="370"/>
      <c r="I54" s="370"/>
      <c r="J54" s="103"/>
      <c r="K54" s="371" t="s">
        <v>93</v>
      </c>
      <c r="L54" s="370"/>
      <c r="M54" s="370"/>
      <c r="N54" s="370"/>
      <c r="O54" s="370"/>
      <c r="P54" s="370"/>
      <c r="Q54" s="370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370"/>
      <c r="AC54" s="370"/>
      <c r="AD54" s="370"/>
      <c r="AE54" s="370"/>
      <c r="AF54" s="370"/>
      <c r="AG54" s="369">
        <f>'01-2 - Stavební úpravy Kv...'!J29</f>
        <v>0</v>
      </c>
      <c r="AH54" s="370"/>
      <c r="AI54" s="370"/>
      <c r="AJ54" s="370"/>
      <c r="AK54" s="370"/>
      <c r="AL54" s="370"/>
      <c r="AM54" s="370"/>
      <c r="AN54" s="369">
        <f>SUM(AG54,AT54)</f>
        <v>0</v>
      </c>
      <c r="AO54" s="370"/>
      <c r="AP54" s="370"/>
      <c r="AQ54" s="104" t="s">
        <v>89</v>
      </c>
      <c r="AR54" s="105"/>
      <c r="AS54" s="106">
        <v>0</v>
      </c>
      <c r="AT54" s="107">
        <f>ROUND(SUM(AV54:AW54),2)</f>
        <v>0</v>
      </c>
      <c r="AU54" s="108">
        <f>'01-2 - Stavební úpravy Kv...'!P107</f>
        <v>0</v>
      </c>
      <c r="AV54" s="107">
        <f>'01-2 - Stavební úpravy Kv...'!J32</f>
        <v>0</v>
      </c>
      <c r="AW54" s="107">
        <f>'01-2 - Stavební úpravy Kv...'!J33</f>
        <v>0</v>
      </c>
      <c r="AX54" s="107">
        <f>'01-2 - Stavební úpravy Kv...'!J34</f>
        <v>0</v>
      </c>
      <c r="AY54" s="107">
        <f>'01-2 - Stavební úpravy Kv...'!J35</f>
        <v>0</v>
      </c>
      <c r="AZ54" s="107">
        <f>'01-2 - Stavební úpravy Kv...'!F32</f>
        <v>0</v>
      </c>
      <c r="BA54" s="107">
        <f>'01-2 - Stavební úpravy Kv...'!F33</f>
        <v>0</v>
      </c>
      <c r="BB54" s="107">
        <f>'01-2 - Stavební úpravy Kv...'!F34</f>
        <v>0</v>
      </c>
      <c r="BC54" s="107">
        <f>'01-2 - Stavební úpravy Kv...'!F35</f>
        <v>0</v>
      </c>
      <c r="BD54" s="109">
        <f>'01-2 - Stavební úpravy Kv...'!F36</f>
        <v>0</v>
      </c>
      <c r="BT54" s="110" t="s">
        <v>90</v>
      </c>
      <c r="BV54" s="110" t="s">
        <v>81</v>
      </c>
      <c r="BW54" s="110" t="s">
        <v>94</v>
      </c>
      <c r="BX54" s="110" t="s">
        <v>86</v>
      </c>
      <c r="CL54" s="110" t="s">
        <v>20</v>
      </c>
    </row>
    <row r="55" spans="1:91" s="6" customFormat="1" ht="22.5" customHeight="1" x14ac:dyDescent="0.3">
      <c r="A55" s="279" t="s">
        <v>1602</v>
      </c>
      <c r="B55" s="102"/>
      <c r="C55" s="103"/>
      <c r="D55" s="103"/>
      <c r="E55" s="371" t="s">
        <v>95</v>
      </c>
      <c r="F55" s="370"/>
      <c r="G55" s="370"/>
      <c r="H55" s="370"/>
      <c r="I55" s="370"/>
      <c r="J55" s="103"/>
      <c r="K55" s="371" t="s">
        <v>96</v>
      </c>
      <c r="L55" s="370"/>
      <c r="M55" s="370"/>
      <c r="N55" s="370"/>
      <c r="O55" s="370"/>
      <c r="P55" s="370"/>
      <c r="Q55" s="370"/>
      <c r="R55" s="370"/>
      <c r="S55" s="370"/>
      <c r="T55" s="370"/>
      <c r="U55" s="370"/>
      <c r="V55" s="370"/>
      <c r="W55" s="370"/>
      <c r="X55" s="370"/>
      <c r="Y55" s="370"/>
      <c r="Z55" s="370"/>
      <c r="AA55" s="370"/>
      <c r="AB55" s="370"/>
      <c r="AC55" s="370"/>
      <c r="AD55" s="370"/>
      <c r="AE55" s="370"/>
      <c r="AF55" s="370"/>
      <c r="AG55" s="369">
        <f>'01-3 - Vedlejší a ostatní...'!J29</f>
        <v>0</v>
      </c>
      <c r="AH55" s="370"/>
      <c r="AI55" s="370"/>
      <c r="AJ55" s="370"/>
      <c r="AK55" s="370"/>
      <c r="AL55" s="370"/>
      <c r="AM55" s="370"/>
      <c r="AN55" s="369">
        <f>SUM(AG55,AT55)</f>
        <v>0</v>
      </c>
      <c r="AO55" s="370"/>
      <c r="AP55" s="370"/>
      <c r="AQ55" s="104" t="s">
        <v>89</v>
      </c>
      <c r="AR55" s="105"/>
      <c r="AS55" s="111">
        <v>0</v>
      </c>
      <c r="AT55" s="112">
        <f>ROUND(SUM(AV55:AW55),2)</f>
        <v>0</v>
      </c>
      <c r="AU55" s="113">
        <f>'01-3 - Vedlejší a ostatní...'!P87</f>
        <v>0</v>
      </c>
      <c r="AV55" s="112">
        <f>'01-3 - Vedlejší a ostatní...'!J32</f>
        <v>0</v>
      </c>
      <c r="AW55" s="112">
        <f>'01-3 - Vedlejší a ostatní...'!J33</f>
        <v>0</v>
      </c>
      <c r="AX55" s="112">
        <f>'01-3 - Vedlejší a ostatní...'!J34</f>
        <v>0</v>
      </c>
      <c r="AY55" s="112">
        <f>'01-3 - Vedlejší a ostatní...'!J35</f>
        <v>0</v>
      </c>
      <c r="AZ55" s="112">
        <f>'01-3 - Vedlejší a ostatní...'!F32</f>
        <v>0</v>
      </c>
      <c r="BA55" s="112">
        <f>'01-3 - Vedlejší a ostatní...'!F33</f>
        <v>0</v>
      </c>
      <c r="BB55" s="112">
        <f>'01-3 - Vedlejší a ostatní...'!F34</f>
        <v>0</v>
      </c>
      <c r="BC55" s="112">
        <f>'01-3 - Vedlejší a ostatní...'!F35</f>
        <v>0</v>
      </c>
      <c r="BD55" s="114">
        <f>'01-3 - Vedlejší a ostatní...'!F36</f>
        <v>0</v>
      </c>
      <c r="BT55" s="110" t="s">
        <v>90</v>
      </c>
      <c r="BV55" s="110" t="s">
        <v>81</v>
      </c>
      <c r="BW55" s="110" t="s">
        <v>97</v>
      </c>
      <c r="BX55" s="110" t="s">
        <v>86</v>
      </c>
      <c r="CL55" s="110" t="s">
        <v>20</v>
      </c>
    </row>
    <row r="56" spans="1:91" s="1" customFormat="1" ht="30" customHeight="1" x14ac:dyDescent="0.3">
      <c r="B56" s="36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6"/>
    </row>
    <row r="57" spans="1:91" s="1" customFormat="1" ht="6.95" customHeight="1" x14ac:dyDescent="0.3">
      <c r="B57" s="51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6"/>
    </row>
  </sheetData>
  <sheetProtection password="CC35" sheet="1" objects="1" scenarios="1" formatColumns="0" formatRows="0" sort="0" autoFilter="0"/>
  <mergeCells count="53"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28:O28"/>
    <mergeCell ref="C49:G49"/>
    <mergeCell ref="I49:AF49"/>
    <mergeCell ref="AG49:AM49"/>
    <mergeCell ref="AN49:AP49"/>
    <mergeCell ref="L30:O30"/>
    <mergeCell ref="W30:AE30"/>
    <mergeCell ref="AK30:AO30"/>
    <mergeCell ref="X32:AB32"/>
    <mergeCell ref="AK32:AO32"/>
    <mergeCell ref="D52:H52"/>
    <mergeCell ref="J52:AF52"/>
    <mergeCell ref="AN53:AP53"/>
    <mergeCell ref="AG53:AM53"/>
    <mergeCell ref="E53:I53"/>
    <mergeCell ref="K53:AF53"/>
    <mergeCell ref="E54:I54"/>
    <mergeCell ref="K54:AF54"/>
    <mergeCell ref="AN55:AP55"/>
    <mergeCell ref="AG55:AM55"/>
    <mergeCell ref="E55:I55"/>
    <mergeCell ref="K55:AF55"/>
    <mergeCell ref="AG51:AM51"/>
    <mergeCell ref="AN51:AP51"/>
    <mergeCell ref="AR2:BE2"/>
    <mergeCell ref="AN54:AP54"/>
    <mergeCell ref="AG54:AM54"/>
    <mergeCell ref="AN52:AP52"/>
    <mergeCell ref="AG52:AM52"/>
    <mergeCell ref="L42:AO42"/>
    <mergeCell ref="AM44:AN44"/>
    <mergeCell ref="AM46:AP46"/>
    <mergeCell ref="AS46:AT48"/>
    <mergeCell ref="W28:AE28"/>
    <mergeCell ref="AK28:AO28"/>
    <mergeCell ref="L29:O29"/>
    <mergeCell ref="W29:AE29"/>
    <mergeCell ref="AK29:AO29"/>
  </mergeCells>
  <hyperlinks>
    <hyperlink ref="K1:S1" location="C2" tooltip="Rekapitulace stavby" display="1) Rekapitulace stavby"/>
    <hyperlink ref="W1:AI1" location="C51" tooltip="Rekapitulace objektů stavby a soupisů prací" display="2) Rekapitulace objektů stavby a soupisů prací"/>
    <hyperlink ref="A53" location="'01-1 - Stavební úpravy Kv...'!C2" tooltip="01-1 - Stavební úpravy Kv..." display="/"/>
    <hyperlink ref="A54" location="'01-2 - Stavební úpravy Kv...'!C2" tooltip="01-2 - Stavební úpravy Kv..." display="/"/>
    <hyperlink ref="A55" location="'01-3 - Vedlejší a ostatní...'!C2" tooltip="01-3 - Vedlejší a ostatní..." display="/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449"/>
  <sheetViews>
    <sheetView showGridLines="0" workbookViewId="0">
      <pane ySplit="1" topLeftCell="A8" activePane="bottomLeft" state="frozen"/>
      <selection pane="bottomLeft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5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 x14ac:dyDescent="0.3">
      <c r="A1" s="17"/>
      <c r="B1" s="281"/>
      <c r="C1" s="281"/>
      <c r="D1" s="280" t="s">
        <v>1</v>
      </c>
      <c r="E1" s="281"/>
      <c r="F1" s="282" t="s">
        <v>1603</v>
      </c>
      <c r="G1" s="409" t="s">
        <v>1604</v>
      </c>
      <c r="H1" s="409"/>
      <c r="I1" s="286"/>
      <c r="J1" s="282" t="s">
        <v>1605</v>
      </c>
      <c r="K1" s="280" t="s">
        <v>98</v>
      </c>
      <c r="L1" s="282" t="s">
        <v>1606</v>
      </c>
      <c r="M1" s="282"/>
      <c r="N1" s="282"/>
      <c r="O1" s="282"/>
      <c r="P1" s="282"/>
      <c r="Q1" s="282"/>
      <c r="R1" s="282"/>
      <c r="S1" s="282"/>
      <c r="T1" s="282"/>
      <c r="U1" s="278"/>
      <c r="V1" s="278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</row>
    <row r="2" spans="1:70" ht="36.950000000000003" customHeight="1" x14ac:dyDescent="0.3"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AT2" s="19" t="s">
        <v>91</v>
      </c>
    </row>
    <row r="3" spans="1:70" ht="6.95" customHeight="1" x14ac:dyDescent="0.3">
      <c r="B3" s="20"/>
      <c r="C3" s="21"/>
      <c r="D3" s="21"/>
      <c r="E3" s="21"/>
      <c r="F3" s="21"/>
      <c r="G3" s="21"/>
      <c r="H3" s="21"/>
      <c r="I3" s="116"/>
      <c r="J3" s="21"/>
      <c r="K3" s="22"/>
      <c r="AT3" s="19" t="s">
        <v>23</v>
      </c>
    </row>
    <row r="4" spans="1:70" ht="36.950000000000003" customHeight="1" x14ac:dyDescent="0.3">
      <c r="B4" s="23"/>
      <c r="C4" s="24"/>
      <c r="D4" s="25" t="s">
        <v>99</v>
      </c>
      <c r="E4" s="24"/>
      <c r="F4" s="24"/>
      <c r="G4" s="24"/>
      <c r="H4" s="24"/>
      <c r="I4" s="117"/>
      <c r="J4" s="24"/>
      <c r="K4" s="26"/>
      <c r="M4" s="27" t="s">
        <v>10</v>
      </c>
      <c r="AT4" s="19" t="s">
        <v>4</v>
      </c>
    </row>
    <row r="5" spans="1:70" ht="6.95" customHeight="1" x14ac:dyDescent="0.3">
      <c r="B5" s="23"/>
      <c r="C5" s="24"/>
      <c r="D5" s="24"/>
      <c r="E5" s="24"/>
      <c r="F5" s="24"/>
      <c r="G5" s="24"/>
      <c r="H5" s="24"/>
      <c r="I5" s="117"/>
      <c r="J5" s="24"/>
      <c r="K5" s="26"/>
    </row>
    <row r="6" spans="1:70" ht="15" x14ac:dyDescent="0.3">
      <c r="B6" s="23"/>
      <c r="C6" s="24"/>
      <c r="D6" s="32" t="s">
        <v>16</v>
      </c>
      <c r="E6" s="24"/>
      <c r="F6" s="24"/>
      <c r="G6" s="24"/>
      <c r="H6" s="24"/>
      <c r="I6" s="117"/>
      <c r="J6" s="24"/>
      <c r="K6" s="26"/>
    </row>
    <row r="7" spans="1:70" ht="22.5" customHeight="1" x14ac:dyDescent="0.3">
      <c r="B7" s="23"/>
      <c r="C7" s="24"/>
      <c r="D7" s="24"/>
      <c r="E7" s="410" t="str">
        <f>'Rekapitulace stavby'!K6</f>
        <v>Stavební úpravy - zateplení BD Květná č.p. 44, 46</v>
      </c>
      <c r="F7" s="402"/>
      <c r="G7" s="402"/>
      <c r="H7" s="402"/>
      <c r="I7" s="117"/>
      <c r="J7" s="24"/>
      <c r="K7" s="26"/>
    </row>
    <row r="8" spans="1:70" ht="15" x14ac:dyDescent="0.3">
      <c r="B8" s="23"/>
      <c r="C8" s="24"/>
      <c r="D8" s="32" t="s">
        <v>100</v>
      </c>
      <c r="E8" s="24"/>
      <c r="F8" s="24"/>
      <c r="G8" s="24"/>
      <c r="H8" s="24"/>
      <c r="I8" s="117"/>
      <c r="J8" s="24"/>
      <c r="K8" s="26"/>
    </row>
    <row r="9" spans="1:70" s="1" customFormat="1" ht="22.5" customHeight="1" x14ac:dyDescent="0.3">
      <c r="B9" s="36"/>
      <c r="C9" s="37"/>
      <c r="D9" s="37"/>
      <c r="E9" s="410" t="s">
        <v>101</v>
      </c>
      <c r="F9" s="386"/>
      <c r="G9" s="386"/>
      <c r="H9" s="386"/>
      <c r="I9" s="118"/>
      <c r="J9" s="37"/>
      <c r="K9" s="40"/>
    </row>
    <row r="10" spans="1:70" s="1" customFormat="1" ht="15" x14ac:dyDescent="0.3">
      <c r="B10" s="36"/>
      <c r="C10" s="37"/>
      <c r="D10" s="32" t="s">
        <v>102</v>
      </c>
      <c r="E10" s="37"/>
      <c r="F10" s="37"/>
      <c r="G10" s="37"/>
      <c r="H10" s="37"/>
      <c r="I10" s="118"/>
      <c r="J10" s="37"/>
      <c r="K10" s="40"/>
    </row>
    <row r="11" spans="1:70" s="1" customFormat="1" ht="36.950000000000003" customHeight="1" x14ac:dyDescent="0.3">
      <c r="B11" s="36"/>
      <c r="C11" s="37"/>
      <c r="D11" s="37"/>
      <c r="E11" s="411" t="s">
        <v>103</v>
      </c>
      <c r="F11" s="386"/>
      <c r="G11" s="386"/>
      <c r="H11" s="386"/>
      <c r="I11" s="118"/>
      <c r="J11" s="37"/>
      <c r="K11" s="40"/>
    </row>
    <row r="12" spans="1:70" s="1" customFormat="1" x14ac:dyDescent="0.3">
      <c r="B12" s="36"/>
      <c r="C12" s="37"/>
      <c r="D12" s="37"/>
      <c r="E12" s="37"/>
      <c r="F12" s="37"/>
      <c r="G12" s="37"/>
      <c r="H12" s="37"/>
      <c r="I12" s="118"/>
      <c r="J12" s="37"/>
      <c r="K12" s="40"/>
    </row>
    <row r="13" spans="1:70" s="1" customFormat="1" ht="14.45" customHeight="1" x14ac:dyDescent="0.3">
      <c r="B13" s="36"/>
      <c r="C13" s="37"/>
      <c r="D13" s="32" t="s">
        <v>19</v>
      </c>
      <c r="E13" s="37"/>
      <c r="F13" s="30" t="s">
        <v>20</v>
      </c>
      <c r="G13" s="37"/>
      <c r="H13" s="37"/>
      <c r="I13" s="119" t="s">
        <v>21</v>
      </c>
      <c r="J13" s="30" t="s">
        <v>77</v>
      </c>
      <c r="K13" s="40"/>
    </row>
    <row r="14" spans="1:70" s="1" customFormat="1" ht="14.45" customHeight="1" x14ac:dyDescent="0.3">
      <c r="B14" s="36"/>
      <c r="C14" s="37"/>
      <c r="D14" s="32" t="s">
        <v>24</v>
      </c>
      <c r="E14" s="37"/>
      <c r="F14" s="30" t="s">
        <v>104</v>
      </c>
      <c r="G14" s="37"/>
      <c r="H14" s="37"/>
      <c r="I14" s="119" t="s">
        <v>26</v>
      </c>
      <c r="J14" s="120" t="str">
        <f>'Rekapitulace stavby'!AN8</f>
        <v>Vyplň údaj</v>
      </c>
      <c r="K14" s="40"/>
    </row>
    <row r="15" spans="1:70" s="1" customFormat="1" ht="10.9" customHeight="1" x14ac:dyDescent="0.3">
      <c r="B15" s="36"/>
      <c r="C15" s="37"/>
      <c r="D15" s="37"/>
      <c r="E15" s="37"/>
      <c r="F15" s="37"/>
      <c r="G15" s="37"/>
      <c r="H15" s="37"/>
      <c r="I15" s="118"/>
      <c r="J15" s="37"/>
      <c r="K15" s="40"/>
    </row>
    <row r="16" spans="1:70" s="1" customFormat="1" ht="14.45" customHeight="1" x14ac:dyDescent="0.3">
      <c r="B16" s="36"/>
      <c r="C16" s="37"/>
      <c r="D16" s="32" t="s">
        <v>29</v>
      </c>
      <c r="E16" s="37"/>
      <c r="F16" s="37"/>
      <c r="G16" s="37"/>
      <c r="H16" s="37"/>
      <c r="I16" s="119" t="s">
        <v>30</v>
      </c>
      <c r="J16" s="30" t="s">
        <v>31</v>
      </c>
      <c r="K16" s="40"/>
    </row>
    <row r="17" spans="2:11" s="1" customFormat="1" ht="18" customHeight="1" x14ac:dyDescent="0.3">
      <c r="B17" s="36"/>
      <c r="C17" s="37"/>
      <c r="D17" s="37"/>
      <c r="E17" s="30" t="s">
        <v>32</v>
      </c>
      <c r="F17" s="37"/>
      <c r="G17" s="37"/>
      <c r="H17" s="37"/>
      <c r="I17" s="119" t="s">
        <v>33</v>
      </c>
      <c r="J17" s="30" t="s">
        <v>34</v>
      </c>
      <c r="K17" s="40"/>
    </row>
    <row r="18" spans="2:11" s="1" customFormat="1" ht="6.95" customHeight="1" x14ac:dyDescent="0.3">
      <c r="B18" s="36"/>
      <c r="C18" s="37"/>
      <c r="D18" s="37"/>
      <c r="E18" s="37"/>
      <c r="F18" s="37"/>
      <c r="G18" s="37"/>
      <c r="H18" s="37"/>
      <c r="I18" s="118"/>
      <c r="J18" s="37"/>
      <c r="K18" s="40"/>
    </row>
    <row r="19" spans="2:11" s="1" customFormat="1" ht="14.45" customHeight="1" x14ac:dyDescent="0.3">
      <c r="B19" s="36"/>
      <c r="C19" s="37"/>
      <c r="D19" s="32" t="s">
        <v>35</v>
      </c>
      <c r="E19" s="37"/>
      <c r="F19" s="37"/>
      <c r="G19" s="37"/>
      <c r="H19" s="37"/>
      <c r="I19" s="119" t="s">
        <v>30</v>
      </c>
      <c r="J19" s="30" t="str">
        <f>IF('Rekapitulace stavby'!AN13="Vyplň údaj","",IF('Rekapitulace stavby'!AN13="","",'Rekapitulace stavby'!AN13))</f>
        <v/>
      </c>
      <c r="K19" s="40"/>
    </row>
    <row r="20" spans="2:11" s="1" customFormat="1" ht="18" customHeight="1" x14ac:dyDescent="0.3">
      <c r="B20" s="36"/>
      <c r="C20" s="37"/>
      <c r="D20" s="37"/>
      <c r="E20" s="30" t="str">
        <f>IF('Rekapitulace stavby'!E14="Vyplň údaj","",IF('Rekapitulace stavby'!E14="","",'Rekapitulace stavby'!E14))</f>
        <v/>
      </c>
      <c r="F20" s="37"/>
      <c r="G20" s="37"/>
      <c r="H20" s="37"/>
      <c r="I20" s="119" t="s">
        <v>33</v>
      </c>
      <c r="J20" s="30" t="str">
        <f>IF('Rekapitulace stavby'!AN14="Vyplň údaj","",IF('Rekapitulace stavby'!AN14="","",'Rekapitulace stavby'!AN14))</f>
        <v/>
      </c>
      <c r="K20" s="40"/>
    </row>
    <row r="21" spans="2:11" s="1" customFormat="1" ht="6.95" customHeight="1" x14ac:dyDescent="0.3">
      <c r="B21" s="36"/>
      <c r="C21" s="37"/>
      <c r="D21" s="37"/>
      <c r="E21" s="37"/>
      <c r="F21" s="37"/>
      <c r="G21" s="37"/>
      <c r="H21" s="37"/>
      <c r="I21" s="118"/>
      <c r="J21" s="37"/>
      <c r="K21" s="40"/>
    </row>
    <row r="22" spans="2:11" s="1" customFormat="1" ht="14.45" customHeight="1" x14ac:dyDescent="0.3">
      <c r="B22" s="36"/>
      <c r="C22" s="37"/>
      <c r="D22" s="32" t="s">
        <v>37</v>
      </c>
      <c r="E22" s="37"/>
      <c r="F22" s="37"/>
      <c r="G22" s="37"/>
      <c r="H22" s="37"/>
      <c r="I22" s="119" t="s">
        <v>30</v>
      </c>
      <c r="J22" s="30" t="s">
        <v>38</v>
      </c>
      <c r="K22" s="40"/>
    </row>
    <row r="23" spans="2:11" s="1" customFormat="1" ht="18" customHeight="1" x14ac:dyDescent="0.3">
      <c r="B23" s="36"/>
      <c r="C23" s="37"/>
      <c r="D23" s="37"/>
      <c r="E23" s="30" t="s">
        <v>39</v>
      </c>
      <c r="F23" s="37"/>
      <c r="G23" s="37"/>
      <c r="H23" s="37"/>
      <c r="I23" s="119" t="s">
        <v>33</v>
      </c>
      <c r="J23" s="30" t="s">
        <v>40</v>
      </c>
      <c r="K23" s="40"/>
    </row>
    <row r="24" spans="2:11" s="1" customFormat="1" ht="6.95" customHeight="1" x14ac:dyDescent="0.3">
      <c r="B24" s="36"/>
      <c r="C24" s="37"/>
      <c r="D24" s="37"/>
      <c r="E24" s="37"/>
      <c r="F24" s="37"/>
      <c r="G24" s="37"/>
      <c r="H24" s="37"/>
      <c r="I24" s="118"/>
      <c r="J24" s="37"/>
      <c r="K24" s="40"/>
    </row>
    <row r="25" spans="2:11" s="1" customFormat="1" ht="14.45" customHeight="1" x14ac:dyDescent="0.3">
      <c r="B25" s="36"/>
      <c r="C25" s="37"/>
      <c r="D25" s="32" t="s">
        <v>42</v>
      </c>
      <c r="E25" s="37"/>
      <c r="F25" s="37"/>
      <c r="G25" s="37"/>
      <c r="H25" s="37"/>
      <c r="I25" s="118"/>
      <c r="J25" s="37"/>
      <c r="K25" s="40"/>
    </row>
    <row r="26" spans="2:11" s="7" customFormat="1" ht="22.5" customHeight="1" x14ac:dyDescent="0.3">
      <c r="B26" s="121"/>
      <c r="C26" s="122"/>
      <c r="D26" s="122"/>
      <c r="E26" s="405" t="s">
        <v>77</v>
      </c>
      <c r="F26" s="413"/>
      <c r="G26" s="413"/>
      <c r="H26" s="413"/>
      <c r="I26" s="123"/>
      <c r="J26" s="122"/>
      <c r="K26" s="124"/>
    </row>
    <row r="27" spans="2:11" s="1" customFormat="1" ht="6.95" customHeight="1" x14ac:dyDescent="0.3">
      <c r="B27" s="36"/>
      <c r="C27" s="37"/>
      <c r="D27" s="37"/>
      <c r="E27" s="37"/>
      <c r="F27" s="37"/>
      <c r="G27" s="37"/>
      <c r="H27" s="37"/>
      <c r="I27" s="118"/>
      <c r="J27" s="37"/>
      <c r="K27" s="40"/>
    </row>
    <row r="28" spans="2:11" s="1" customFormat="1" ht="6.95" customHeight="1" x14ac:dyDescent="0.3">
      <c r="B28" s="36"/>
      <c r="C28" s="37"/>
      <c r="D28" s="81"/>
      <c r="E28" s="81"/>
      <c r="F28" s="81"/>
      <c r="G28" s="81"/>
      <c r="H28" s="81"/>
      <c r="I28" s="125"/>
      <c r="J28" s="81"/>
      <c r="K28" s="126"/>
    </row>
    <row r="29" spans="2:11" s="1" customFormat="1" ht="25.35" customHeight="1" x14ac:dyDescent="0.3">
      <c r="B29" s="36"/>
      <c r="C29" s="37"/>
      <c r="D29" s="127" t="s">
        <v>44</v>
      </c>
      <c r="E29" s="37"/>
      <c r="F29" s="37"/>
      <c r="G29" s="37"/>
      <c r="H29" s="37"/>
      <c r="I29" s="118"/>
      <c r="J29" s="128">
        <f>ROUND(J107,2)</f>
        <v>0</v>
      </c>
      <c r="K29" s="40"/>
    </row>
    <row r="30" spans="2:11" s="1" customFormat="1" ht="6.95" customHeight="1" x14ac:dyDescent="0.3">
      <c r="B30" s="36"/>
      <c r="C30" s="37"/>
      <c r="D30" s="81"/>
      <c r="E30" s="81"/>
      <c r="F30" s="81"/>
      <c r="G30" s="81"/>
      <c r="H30" s="81"/>
      <c r="I30" s="125"/>
      <c r="J30" s="81"/>
      <c r="K30" s="126"/>
    </row>
    <row r="31" spans="2:11" s="1" customFormat="1" ht="14.45" customHeight="1" x14ac:dyDescent="0.3">
      <c r="B31" s="36"/>
      <c r="C31" s="37"/>
      <c r="D31" s="37"/>
      <c r="E31" s="37"/>
      <c r="F31" s="41" t="s">
        <v>46</v>
      </c>
      <c r="G31" s="37"/>
      <c r="H31" s="37"/>
      <c r="I31" s="129" t="s">
        <v>45</v>
      </c>
      <c r="J31" s="41" t="s">
        <v>47</v>
      </c>
      <c r="K31" s="40"/>
    </row>
    <row r="32" spans="2:11" s="1" customFormat="1" ht="14.45" customHeight="1" x14ac:dyDescent="0.3">
      <c r="B32" s="36"/>
      <c r="C32" s="37"/>
      <c r="D32" s="44" t="s">
        <v>48</v>
      </c>
      <c r="E32" s="44" t="s">
        <v>49</v>
      </c>
      <c r="F32" s="130">
        <f>ROUND(SUM(BE107:BE1448), 2)</f>
        <v>0</v>
      </c>
      <c r="G32" s="37"/>
      <c r="H32" s="37"/>
      <c r="I32" s="131">
        <v>0.21</v>
      </c>
      <c r="J32" s="130">
        <f>ROUND(ROUND((SUM(BE107:BE1448)), 2)*I32, 2)</f>
        <v>0</v>
      </c>
      <c r="K32" s="40"/>
    </row>
    <row r="33" spans="2:11" s="1" customFormat="1" ht="14.45" customHeight="1" x14ac:dyDescent="0.3">
      <c r="B33" s="36"/>
      <c r="C33" s="37"/>
      <c r="D33" s="37"/>
      <c r="E33" s="44" t="s">
        <v>50</v>
      </c>
      <c r="F33" s="130">
        <f>ROUND(SUM(BF107:BF1448), 2)</f>
        <v>0</v>
      </c>
      <c r="G33" s="37"/>
      <c r="H33" s="37"/>
      <c r="I33" s="131">
        <v>0.15</v>
      </c>
      <c r="J33" s="130">
        <f>ROUND(ROUND((SUM(BF107:BF1448)), 2)*I33, 2)</f>
        <v>0</v>
      </c>
      <c r="K33" s="40"/>
    </row>
    <row r="34" spans="2:11" s="1" customFormat="1" ht="14.45" hidden="1" customHeight="1" x14ac:dyDescent="0.3">
      <c r="B34" s="36"/>
      <c r="C34" s="37"/>
      <c r="D34" s="37"/>
      <c r="E34" s="44" t="s">
        <v>51</v>
      </c>
      <c r="F34" s="130">
        <f>ROUND(SUM(BG107:BG1448), 2)</f>
        <v>0</v>
      </c>
      <c r="G34" s="37"/>
      <c r="H34" s="37"/>
      <c r="I34" s="131">
        <v>0.21</v>
      </c>
      <c r="J34" s="130">
        <v>0</v>
      </c>
      <c r="K34" s="40"/>
    </row>
    <row r="35" spans="2:11" s="1" customFormat="1" ht="14.45" hidden="1" customHeight="1" x14ac:dyDescent="0.3">
      <c r="B35" s="36"/>
      <c r="C35" s="37"/>
      <c r="D35" s="37"/>
      <c r="E35" s="44" t="s">
        <v>52</v>
      </c>
      <c r="F35" s="130">
        <f>ROUND(SUM(BH107:BH1448), 2)</f>
        <v>0</v>
      </c>
      <c r="G35" s="37"/>
      <c r="H35" s="37"/>
      <c r="I35" s="131">
        <v>0.15</v>
      </c>
      <c r="J35" s="130">
        <v>0</v>
      </c>
      <c r="K35" s="40"/>
    </row>
    <row r="36" spans="2:11" s="1" customFormat="1" ht="14.45" hidden="1" customHeight="1" x14ac:dyDescent="0.3">
      <c r="B36" s="36"/>
      <c r="C36" s="37"/>
      <c r="D36" s="37"/>
      <c r="E36" s="44" t="s">
        <v>53</v>
      </c>
      <c r="F36" s="130">
        <f>ROUND(SUM(BI107:BI1448), 2)</f>
        <v>0</v>
      </c>
      <c r="G36" s="37"/>
      <c r="H36" s="37"/>
      <c r="I36" s="131">
        <v>0</v>
      </c>
      <c r="J36" s="130">
        <v>0</v>
      </c>
      <c r="K36" s="40"/>
    </row>
    <row r="37" spans="2:11" s="1" customFormat="1" ht="6.95" customHeight="1" x14ac:dyDescent="0.3">
      <c r="B37" s="36"/>
      <c r="C37" s="37"/>
      <c r="D37" s="37"/>
      <c r="E37" s="37"/>
      <c r="F37" s="37"/>
      <c r="G37" s="37"/>
      <c r="H37" s="37"/>
      <c r="I37" s="118"/>
      <c r="J37" s="37"/>
      <c r="K37" s="40"/>
    </row>
    <row r="38" spans="2:11" s="1" customFormat="1" ht="25.35" customHeight="1" x14ac:dyDescent="0.3">
      <c r="B38" s="36"/>
      <c r="C38" s="132"/>
      <c r="D38" s="133" t="s">
        <v>54</v>
      </c>
      <c r="E38" s="75"/>
      <c r="F38" s="75"/>
      <c r="G38" s="134" t="s">
        <v>55</v>
      </c>
      <c r="H38" s="135" t="s">
        <v>56</v>
      </c>
      <c r="I38" s="136"/>
      <c r="J38" s="137">
        <f>SUM(J29:J36)</f>
        <v>0</v>
      </c>
      <c r="K38" s="138"/>
    </row>
    <row r="39" spans="2:11" s="1" customFormat="1" ht="14.45" customHeight="1" x14ac:dyDescent="0.3">
      <c r="B39" s="51"/>
      <c r="C39" s="52"/>
      <c r="D39" s="52"/>
      <c r="E39" s="52"/>
      <c r="F39" s="52"/>
      <c r="G39" s="52"/>
      <c r="H39" s="52"/>
      <c r="I39" s="139"/>
      <c r="J39" s="52"/>
      <c r="K39" s="53"/>
    </row>
    <row r="43" spans="2:11" s="1" customFormat="1" ht="6.95" customHeight="1" x14ac:dyDescent="0.3">
      <c r="B43" s="140"/>
      <c r="C43" s="141"/>
      <c r="D43" s="141"/>
      <c r="E43" s="141"/>
      <c r="F43" s="141"/>
      <c r="G43" s="141"/>
      <c r="H43" s="141"/>
      <c r="I43" s="142"/>
      <c r="J43" s="141"/>
      <c r="K43" s="143"/>
    </row>
    <row r="44" spans="2:11" s="1" customFormat="1" ht="36.950000000000003" customHeight="1" x14ac:dyDescent="0.3">
      <c r="B44" s="36"/>
      <c r="C44" s="25" t="s">
        <v>105</v>
      </c>
      <c r="D44" s="37"/>
      <c r="E44" s="37"/>
      <c r="F44" s="37"/>
      <c r="G44" s="37"/>
      <c r="H44" s="37"/>
      <c r="I44" s="118"/>
      <c r="J44" s="37"/>
      <c r="K44" s="40"/>
    </row>
    <row r="45" spans="2:11" s="1" customFormat="1" ht="6.95" customHeight="1" x14ac:dyDescent="0.3">
      <c r="B45" s="36"/>
      <c r="C45" s="37"/>
      <c r="D45" s="37"/>
      <c r="E45" s="37"/>
      <c r="F45" s="37"/>
      <c r="G45" s="37"/>
      <c r="H45" s="37"/>
      <c r="I45" s="118"/>
      <c r="J45" s="37"/>
      <c r="K45" s="40"/>
    </row>
    <row r="46" spans="2:11" s="1" customFormat="1" ht="14.45" customHeight="1" x14ac:dyDescent="0.3">
      <c r="B46" s="36"/>
      <c r="C46" s="32" t="s">
        <v>16</v>
      </c>
      <c r="D46" s="37"/>
      <c r="E46" s="37"/>
      <c r="F46" s="37"/>
      <c r="G46" s="37"/>
      <c r="H46" s="37"/>
      <c r="I46" s="118"/>
      <c r="J46" s="37"/>
      <c r="K46" s="40"/>
    </row>
    <row r="47" spans="2:11" s="1" customFormat="1" ht="22.5" customHeight="1" x14ac:dyDescent="0.3">
      <c r="B47" s="36"/>
      <c r="C47" s="37"/>
      <c r="D47" s="37"/>
      <c r="E47" s="410" t="str">
        <f>E7</f>
        <v>Stavební úpravy - zateplení BD Květná č.p. 44, 46</v>
      </c>
      <c r="F47" s="386"/>
      <c r="G47" s="386"/>
      <c r="H47" s="386"/>
      <c r="I47" s="118"/>
      <c r="J47" s="37"/>
      <c r="K47" s="40"/>
    </row>
    <row r="48" spans="2:11" ht="15" x14ac:dyDescent="0.3">
      <c r="B48" s="23"/>
      <c r="C48" s="32" t="s">
        <v>100</v>
      </c>
      <c r="D48" s="24"/>
      <c r="E48" s="24"/>
      <c r="F48" s="24"/>
      <c r="G48" s="24"/>
      <c r="H48" s="24"/>
      <c r="I48" s="117"/>
      <c r="J48" s="24"/>
      <c r="K48" s="26"/>
    </row>
    <row r="49" spans="2:47" s="1" customFormat="1" ht="22.5" customHeight="1" x14ac:dyDescent="0.3">
      <c r="B49" s="36"/>
      <c r="C49" s="37"/>
      <c r="D49" s="37"/>
      <c r="E49" s="410" t="s">
        <v>101</v>
      </c>
      <c r="F49" s="386"/>
      <c r="G49" s="386"/>
      <c r="H49" s="386"/>
      <c r="I49" s="118"/>
      <c r="J49" s="37"/>
      <c r="K49" s="40"/>
    </row>
    <row r="50" spans="2:47" s="1" customFormat="1" ht="14.45" customHeight="1" x14ac:dyDescent="0.3">
      <c r="B50" s="36"/>
      <c r="C50" s="32" t="s">
        <v>102</v>
      </c>
      <c r="D50" s="37"/>
      <c r="E50" s="37"/>
      <c r="F50" s="37"/>
      <c r="G50" s="37"/>
      <c r="H50" s="37"/>
      <c r="I50" s="118"/>
      <c r="J50" s="37"/>
      <c r="K50" s="40"/>
    </row>
    <row r="51" spans="2:47" s="1" customFormat="1" ht="23.25" customHeight="1" x14ac:dyDescent="0.3">
      <c r="B51" s="36"/>
      <c r="C51" s="37"/>
      <c r="D51" s="37"/>
      <c r="E51" s="411" t="str">
        <f>E11</f>
        <v>01/1 - Stavební úpravy Květná č.p. 44</v>
      </c>
      <c r="F51" s="386"/>
      <c r="G51" s="386"/>
      <c r="H51" s="386"/>
      <c r="I51" s="118"/>
      <c r="J51" s="37"/>
      <c r="K51" s="40"/>
    </row>
    <row r="52" spans="2:47" s="1" customFormat="1" ht="6.95" customHeight="1" x14ac:dyDescent="0.3">
      <c r="B52" s="36"/>
      <c r="C52" s="37"/>
      <c r="D52" s="37"/>
      <c r="E52" s="37"/>
      <c r="F52" s="37"/>
      <c r="G52" s="37"/>
      <c r="H52" s="37"/>
      <c r="I52" s="118"/>
      <c r="J52" s="37"/>
      <c r="K52" s="40"/>
    </row>
    <row r="53" spans="2:47" s="1" customFormat="1" ht="18" customHeight="1" x14ac:dyDescent="0.3">
      <c r="B53" s="36"/>
      <c r="C53" s="32" t="s">
        <v>24</v>
      </c>
      <c r="D53" s="37"/>
      <c r="E53" s="37"/>
      <c r="F53" s="30" t="str">
        <f>F14</f>
        <v>Květná 44, Bruntál</v>
      </c>
      <c r="G53" s="37"/>
      <c r="H53" s="37"/>
      <c r="I53" s="119" t="s">
        <v>26</v>
      </c>
      <c r="J53" s="120" t="str">
        <f>IF(J14="","",J14)</f>
        <v>Vyplň údaj</v>
      </c>
      <c r="K53" s="40"/>
    </row>
    <row r="54" spans="2:47" s="1" customFormat="1" ht="6.95" customHeight="1" x14ac:dyDescent="0.3">
      <c r="B54" s="36"/>
      <c r="C54" s="37"/>
      <c r="D54" s="37"/>
      <c r="E54" s="37"/>
      <c r="F54" s="37"/>
      <c r="G54" s="37"/>
      <c r="H54" s="37"/>
      <c r="I54" s="118"/>
      <c r="J54" s="37"/>
      <c r="K54" s="40"/>
    </row>
    <row r="55" spans="2:47" s="1" customFormat="1" ht="15" x14ac:dyDescent="0.3">
      <c r="B55" s="36"/>
      <c r="C55" s="32" t="s">
        <v>29</v>
      </c>
      <c r="D55" s="37"/>
      <c r="E55" s="37"/>
      <c r="F55" s="30" t="str">
        <f>E17</f>
        <v>Hospodářská správa města Bruntál</v>
      </c>
      <c r="G55" s="37"/>
      <c r="H55" s="37"/>
      <c r="I55" s="119" t="s">
        <v>37</v>
      </c>
      <c r="J55" s="30" t="str">
        <f>E23</f>
        <v>IDEAPROJEKT spol.s r.o.</v>
      </c>
      <c r="K55" s="40"/>
    </row>
    <row r="56" spans="2:47" s="1" customFormat="1" ht="14.45" customHeight="1" x14ac:dyDescent="0.3">
      <c r="B56" s="36"/>
      <c r="C56" s="32" t="s">
        <v>35</v>
      </c>
      <c r="D56" s="37"/>
      <c r="E56" s="37"/>
      <c r="F56" s="30" t="str">
        <f>IF(E20="","",E20)</f>
        <v/>
      </c>
      <c r="G56" s="37"/>
      <c r="H56" s="37"/>
      <c r="I56" s="118"/>
      <c r="J56" s="37"/>
      <c r="K56" s="40"/>
    </row>
    <row r="57" spans="2:47" s="1" customFormat="1" ht="10.35" customHeight="1" x14ac:dyDescent="0.3">
      <c r="B57" s="36"/>
      <c r="C57" s="37"/>
      <c r="D57" s="37"/>
      <c r="E57" s="37"/>
      <c r="F57" s="37"/>
      <c r="G57" s="37"/>
      <c r="H57" s="37"/>
      <c r="I57" s="118"/>
      <c r="J57" s="37"/>
      <c r="K57" s="40"/>
    </row>
    <row r="58" spans="2:47" s="1" customFormat="1" ht="29.25" customHeight="1" x14ac:dyDescent="0.3">
      <c r="B58" s="36"/>
      <c r="C58" s="144" t="s">
        <v>106</v>
      </c>
      <c r="D58" s="132"/>
      <c r="E58" s="132"/>
      <c r="F58" s="132"/>
      <c r="G58" s="132"/>
      <c r="H58" s="132"/>
      <c r="I58" s="145"/>
      <c r="J58" s="146" t="s">
        <v>107</v>
      </c>
      <c r="K58" s="147"/>
    </row>
    <row r="59" spans="2:47" s="1" customFormat="1" ht="10.35" customHeight="1" x14ac:dyDescent="0.3">
      <c r="B59" s="36"/>
      <c r="C59" s="37"/>
      <c r="D59" s="37"/>
      <c r="E59" s="37"/>
      <c r="F59" s="37"/>
      <c r="G59" s="37"/>
      <c r="H59" s="37"/>
      <c r="I59" s="118"/>
      <c r="J59" s="37"/>
      <c r="K59" s="40"/>
    </row>
    <row r="60" spans="2:47" s="1" customFormat="1" ht="29.25" customHeight="1" x14ac:dyDescent="0.3">
      <c r="B60" s="36"/>
      <c r="C60" s="148" t="s">
        <v>108</v>
      </c>
      <c r="D60" s="37"/>
      <c r="E60" s="37"/>
      <c r="F60" s="37"/>
      <c r="G60" s="37"/>
      <c r="H60" s="37"/>
      <c r="I60" s="118"/>
      <c r="J60" s="128">
        <f>J107</f>
        <v>0</v>
      </c>
      <c r="K60" s="40"/>
      <c r="AU60" s="19" t="s">
        <v>109</v>
      </c>
    </row>
    <row r="61" spans="2:47" s="8" customFormat="1" ht="24.95" customHeight="1" x14ac:dyDescent="0.3">
      <c r="B61" s="149"/>
      <c r="C61" s="150"/>
      <c r="D61" s="151" t="s">
        <v>110</v>
      </c>
      <c r="E61" s="152"/>
      <c r="F61" s="152"/>
      <c r="G61" s="152"/>
      <c r="H61" s="152"/>
      <c r="I61" s="153"/>
      <c r="J61" s="154">
        <f>J108</f>
        <v>0</v>
      </c>
      <c r="K61" s="155"/>
    </row>
    <row r="62" spans="2:47" s="9" customFormat="1" ht="19.899999999999999" customHeight="1" x14ac:dyDescent="0.3">
      <c r="B62" s="156"/>
      <c r="C62" s="157"/>
      <c r="D62" s="158" t="s">
        <v>111</v>
      </c>
      <c r="E62" s="159"/>
      <c r="F62" s="159"/>
      <c r="G62" s="159"/>
      <c r="H62" s="159"/>
      <c r="I62" s="160"/>
      <c r="J62" s="161">
        <f>J109</f>
        <v>0</v>
      </c>
      <c r="K62" s="162"/>
    </row>
    <row r="63" spans="2:47" s="9" customFormat="1" ht="19.899999999999999" customHeight="1" x14ac:dyDescent="0.3">
      <c r="B63" s="156"/>
      <c r="C63" s="157"/>
      <c r="D63" s="158" t="s">
        <v>112</v>
      </c>
      <c r="E63" s="159"/>
      <c r="F63" s="159"/>
      <c r="G63" s="159"/>
      <c r="H63" s="159"/>
      <c r="I63" s="160"/>
      <c r="J63" s="161">
        <f>J152</f>
        <v>0</v>
      </c>
      <c r="K63" s="162"/>
    </row>
    <row r="64" spans="2:47" s="9" customFormat="1" ht="19.899999999999999" customHeight="1" x14ac:dyDescent="0.3">
      <c r="B64" s="156"/>
      <c r="C64" s="157"/>
      <c r="D64" s="158" t="s">
        <v>113</v>
      </c>
      <c r="E64" s="159"/>
      <c r="F64" s="159"/>
      <c r="G64" s="159"/>
      <c r="H64" s="159"/>
      <c r="I64" s="160"/>
      <c r="J64" s="161">
        <f>J177</f>
        <v>0</v>
      </c>
      <c r="K64" s="162"/>
    </row>
    <row r="65" spans="2:11" s="9" customFormat="1" ht="19.899999999999999" customHeight="1" x14ac:dyDescent="0.3">
      <c r="B65" s="156"/>
      <c r="C65" s="157"/>
      <c r="D65" s="158" t="s">
        <v>114</v>
      </c>
      <c r="E65" s="159"/>
      <c r="F65" s="159"/>
      <c r="G65" s="159"/>
      <c r="H65" s="159"/>
      <c r="I65" s="160"/>
      <c r="J65" s="161">
        <f>J199</f>
        <v>0</v>
      </c>
      <c r="K65" s="162"/>
    </row>
    <row r="66" spans="2:11" s="9" customFormat="1" ht="19.899999999999999" customHeight="1" x14ac:dyDescent="0.3">
      <c r="B66" s="156"/>
      <c r="C66" s="157"/>
      <c r="D66" s="158" t="s">
        <v>115</v>
      </c>
      <c r="E66" s="159"/>
      <c r="F66" s="159"/>
      <c r="G66" s="159"/>
      <c r="H66" s="159"/>
      <c r="I66" s="160"/>
      <c r="J66" s="161">
        <f>J844</f>
        <v>0</v>
      </c>
      <c r="K66" s="162"/>
    </row>
    <row r="67" spans="2:11" s="9" customFormat="1" ht="19.899999999999999" customHeight="1" x14ac:dyDescent="0.3">
      <c r="B67" s="156"/>
      <c r="C67" s="157"/>
      <c r="D67" s="158" t="s">
        <v>116</v>
      </c>
      <c r="E67" s="159"/>
      <c r="F67" s="159"/>
      <c r="G67" s="159"/>
      <c r="H67" s="159"/>
      <c r="I67" s="160"/>
      <c r="J67" s="161">
        <f>J914</f>
        <v>0</v>
      </c>
      <c r="K67" s="162"/>
    </row>
    <row r="68" spans="2:11" s="9" customFormat="1" ht="19.899999999999999" customHeight="1" x14ac:dyDescent="0.3">
      <c r="B68" s="156"/>
      <c r="C68" s="157"/>
      <c r="D68" s="158" t="s">
        <v>117</v>
      </c>
      <c r="E68" s="159"/>
      <c r="F68" s="159"/>
      <c r="G68" s="159"/>
      <c r="H68" s="159"/>
      <c r="I68" s="160"/>
      <c r="J68" s="161">
        <f>J924</f>
        <v>0</v>
      </c>
      <c r="K68" s="162"/>
    </row>
    <row r="69" spans="2:11" s="8" customFormat="1" ht="24.95" customHeight="1" x14ac:dyDescent="0.3">
      <c r="B69" s="149"/>
      <c r="C69" s="150"/>
      <c r="D69" s="151" t="s">
        <v>118</v>
      </c>
      <c r="E69" s="152"/>
      <c r="F69" s="152"/>
      <c r="G69" s="152"/>
      <c r="H69" s="152"/>
      <c r="I69" s="153"/>
      <c r="J69" s="154">
        <f>J927</f>
        <v>0</v>
      </c>
      <c r="K69" s="155"/>
    </row>
    <row r="70" spans="2:11" s="9" customFormat="1" ht="19.899999999999999" customHeight="1" x14ac:dyDescent="0.3">
      <c r="B70" s="156"/>
      <c r="C70" s="157"/>
      <c r="D70" s="158" t="s">
        <v>119</v>
      </c>
      <c r="E70" s="159"/>
      <c r="F70" s="159"/>
      <c r="G70" s="159"/>
      <c r="H70" s="159"/>
      <c r="I70" s="160"/>
      <c r="J70" s="161">
        <f>J928</f>
        <v>0</v>
      </c>
      <c r="K70" s="162"/>
    </row>
    <row r="71" spans="2:11" s="9" customFormat="1" ht="19.899999999999999" customHeight="1" x14ac:dyDescent="0.3">
      <c r="B71" s="156"/>
      <c r="C71" s="157"/>
      <c r="D71" s="158" t="s">
        <v>120</v>
      </c>
      <c r="E71" s="159"/>
      <c r="F71" s="159"/>
      <c r="G71" s="159"/>
      <c r="H71" s="159"/>
      <c r="I71" s="160"/>
      <c r="J71" s="161">
        <f>J948</f>
        <v>0</v>
      </c>
      <c r="K71" s="162"/>
    </row>
    <row r="72" spans="2:11" s="9" customFormat="1" ht="19.899999999999999" customHeight="1" x14ac:dyDescent="0.3">
      <c r="B72" s="156"/>
      <c r="C72" s="157"/>
      <c r="D72" s="158" t="s">
        <v>121</v>
      </c>
      <c r="E72" s="159"/>
      <c r="F72" s="159"/>
      <c r="G72" s="159"/>
      <c r="H72" s="159"/>
      <c r="I72" s="160"/>
      <c r="J72" s="161">
        <f>J1008</f>
        <v>0</v>
      </c>
      <c r="K72" s="162"/>
    </row>
    <row r="73" spans="2:11" s="9" customFormat="1" ht="19.899999999999999" customHeight="1" x14ac:dyDescent="0.3">
      <c r="B73" s="156"/>
      <c r="C73" s="157"/>
      <c r="D73" s="158" t="s">
        <v>122</v>
      </c>
      <c r="E73" s="159"/>
      <c r="F73" s="159"/>
      <c r="G73" s="159"/>
      <c r="H73" s="159"/>
      <c r="I73" s="160"/>
      <c r="J73" s="161">
        <f>J1089</f>
        <v>0</v>
      </c>
      <c r="K73" s="162"/>
    </row>
    <row r="74" spans="2:11" s="9" customFormat="1" ht="19.899999999999999" customHeight="1" x14ac:dyDescent="0.3">
      <c r="B74" s="156"/>
      <c r="C74" s="157"/>
      <c r="D74" s="158" t="s">
        <v>123</v>
      </c>
      <c r="E74" s="159"/>
      <c r="F74" s="159"/>
      <c r="G74" s="159"/>
      <c r="H74" s="159"/>
      <c r="I74" s="160"/>
      <c r="J74" s="161">
        <f>J1092</f>
        <v>0</v>
      </c>
      <c r="K74" s="162"/>
    </row>
    <row r="75" spans="2:11" s="9" customFormat="1" ht="19.899999999999999" customHeight="1" x14ac:dyDescent="0.3">
      <c r="B75" s="156"/>
      <c r="C75" s="157"/>
      <c r="D75" s="158" t="s">
        <v>124</v>
      </c>
      <c r="E75" s="159"/>
      <c r="F75" s="159"/>
      <c r="G75" s="159"/>
      <c r="H75" s="159"/>
      <c r="I75" s="160"/>
      <c r="J75" s="161">
        <f>J1102</f>
        <v>0</v>
      </c>
      <c r="K75" s="162"/>
    </row>
    <row r="76" spans="2:11" s="9" customFormat="1" ht="19.899999999999999" customHeight="1" x14ac:dyDescent="0.3">
      <c r="B76" s="156"/>
      <c r="C76" s="157"/>
      <c r="D76" s="158" t="s">
        <v>125</v>
      </c>
      <c r="E76" s="159"/>
      <c r="F76" s="159"/>
      <c r="G76" s="159"/>
      <c r="H76" s="159"/>
      <c r="I76" s="160"/>
      <c r="J76" s="161">
        <f>J1108</f>
        <v>0</v>
      </c>
      <c r="K76" s="162"/>
    </row>
    <row r="77" spans="2:11" s="9" customFormat="1" ht="19.899999999999999" customHeight="1" x14ac:dyDescent="0.3">
      <c r="B77" s="156"/>
      <c r="C77" s="157"/>
      <c r="D77" s="158" t="s">
        <v>126</v>
      </c>
      <c r="E77" s="159"/>
      <c r="F77" s="159"/>
      <c r="G77" s="159"/>
      <c r="H77" s="159"/>
      <c r="I77" s="160"/>
      <c r="J77" s="161">
        <f>J1115</f>
        <v>0</v>
      </c>
      <c r="K77" s="162"/>
    </row>
    <row r="78" spans="2:11" s="9" customFormat="1" ht="19.899999999999999" customHeight="1" x14ac:dyDescent="0.3">
      <c r="B78" s="156"/>
      <c r="C78" s="157"/>
      <c r="D78" s="158" t="s">
        <v>127</v>
      </c>
      <c r="E78" s="159"/>
      <c r="F78" s="159"/>
      <c r="G78" s="159"/>
      <c r="H78" s="159"/>
      <c r="I78" s="160"/>
      <c r="J78" s="161">
        <f>J1132</f>
        <v>0</v>
      </c>
      <c r="K78" s="162"/>
    </row>
    <row r="79" spans="2:11" s="9" customFormat="1" ht="19.899999999999999" customHeight="1" x14ac:dyDescent="0.3">
      <c r="B79" s="156"/>
      <c r="C79" s="157"/>
      <c r="D79" s="158" t="s">
        <v>128</v>
      </c>
      <c r="E79" s="159"/>
      <c r="F79" s="159"/>
      <c r="G79" s="159"/>
      <c r="H79" s="159"/>
      <c r="I79" s="160"/>
      <c r="J79" s="161">
        <f>J1155</f>
        <v>0</v>
      </c>
      <c r="K79" s="162"/>
    </row>
    <row r="80" spans="2:11" s="9" customFormat="1" ht="19.899999999999999" customHeight="1" x14ac:dyDescent="0.3">
      <c r="B80" s="156"/>
      <c r="C80" s="157"/>
      <c r="D80" s="158" t="s">
        <v>129</v>
      </c>
      <c r="E80" s="159"/>
      <c r="F80" s="159"/>
      <c r="G80" s="159"/>
      <c r="H80" s="159"/>
      <c r="I80" s="160"/>
      <c r="J80" s="161">
        <f>J1225</f>
        <v>0</v>
      </c>
      <c r="K80" s="162"/>
    </row>
    <row r="81" spans="2:12" s="9" customFormat="1" ht="19.899999999999999" customHeight="1" x14ac:dyDescent="0.3">
      <c r="B81" s="156"/>
      <c r="C81" s="157"/>
      <c r="D81" s="158" t="s">
        <v>130</v>
      </c>
      <c r="E81" s="159"/>
      <c r="F81" s="159"/>
      <c r="G81" s="159"/>
      <c r="H81" s="159"/>
      <c r="I81" s="160"/>
      <c r="J81" s="161">
        <f>J1236</f>
        <v>0</v>
      </c>
      <c r="K81" s="162"/>
    </row>
    <row r="82" spans="2:12" s="9" customFormat="1" ht="19.899999999999999" customHeight="1" x14ac:dyDescent="0.3">
      <c r="B82" s="156"/>
      <c r="C82" s="157"/>
      <c r="D82" s="158" t="s">
        <v>131</v>
      </c>
      <c r="E82" s="159"/>
      <c r="F82" s="159"/>
      <c r="G82" s="159"/>
      <c r="H82" s="159"/>
      <c r="I82" s="160"/>
      <c r="J82" s="161">
        <f>J1323</f>
        <v>0</v>
      </c>
      <c r="K82" s="162"/>
    </row>
    <row r="83" spans="2:12" s="9" customFormat="1" ht="19.899999999999999" customHeight="1" x14ac:dyDescent="0.3">
      <c r="B83" s="156"/>
      <c r="C83" s="157"/>
      <c r="D83" s="158" t="s">
        <v>132</v>
      </c>
      <c r="E83" s="159"/>
      <c r="F83" s="159"/>
      <c r="G83" s="159"/>
      <c r="H83" s="159"/>
      <c r="I83" s="160"/>
      <c r="J83" s="161">
        <f>J1406</f>
        <v>0</v>
      </c>
      <c r="K83" s="162"/>
    </row>
    <row r="84" spans="2:12" s="9" customFormat="1" ht="19.899999999999999" customHeight="1" x14ac:dyDescent="0.3">
      <c r="B84" s="156"/>
      <c r="C84" s="157"/>
      <c r="D84" s="158" t="s">
        <v>133</v>
      </c>
      <c r="E84" s="159"/>
      <c r="F84" s="159"/>
      <c r="G84" s="159"/>
      <c r="H84" s="159"/>
      <c r="I84" s="160"/>
      <c r="J84" s="161">
        <f>J1412</f>
        <v>0</v>
      </c>
      <c r="K84" s="162"/>
    </row>
    <row r="85" spans="2:12" s="9" customFormat="1" ht="19.899999999999999" customHeight="1" x14ac:dyDescent="0.3">
      <c r="B85" s="156"/>
      <c r="C85" s="157"/>
      <c r="D85" s="158" t="s">
        <v>134</v>
      </c>
      <c r="E85" s="159"/>
      <c r="F85" s="159"/>
      <c r="G85" s="159"/>
      <c r="H85" s="159"/>
      <c r="I85" s="160"/>
      <c r="J85" s="161">
        <f>J1423</f>
        <v>0</v>
      </c>
      <c r="K85" s="162"/>
    </row>
    <row r="86" spans="2:12" s="1" customFormat="1" ht="21.75" customHeight="1" x14ac:dyDescent="0.3">
      <c r="B86" s="36"/>
      <c r="C86" s="37"/>
      <c r="D86" s="37"/>
      <c r="E86" s="37"/>
      <c r="F86" s="37"/>
      <c r="G86" s="37"/>
      <c r="H86" s="37"/>
      <c r="I86" s="118"/>
      <c r="J86" s="37"/>
      <c r="K86" s="40"/>
    </row>
    <row r="87" spans="2:12" s="1" customFormat="1" ht="6.95" customHeight="1" x14ac:dyDescent="0.3">
      <c r="B87" s="51"/>
      <c r="C87" s="52"/>
      <c r="D87" s="52"/>
      <c r="E87" s="52"/>
      <c r="F87" s="52"/>
      <c r="G87" s="52"/>
      <c r="H87" s="52"/>
      <c r="I87" s="139"/>
      <c r="J87" s="52"/>
      <c r="K87" s="53"/>
    </row>
    <row r="91" spans="2:12" s="1" customFormat="1" ht="6.95" customHeight="1" x14ac:dyDescent="0.3">
      <c r="B91" s="54"/>
      <c r="C91" s="55"/>
      <c r="D91" s="55"/>
      <c r="E91" s="55"/>
      <c r="F91" s="55"/>
      <c r="G91" s="55"/>
      <c r="H91" s="55"/>
      <c r="I91" s="142"/>
      <c r="J91" s="55"/>
      <c r="K91" s="55"/>
      <c r="L91" s="56"/>
    </row>
    <row r="92" spans="2:12" s="1" customFormat="1" ht="36.950000000000003" customHeight="1" x14ac:dyDescent="0.3">
      <c r="B92" s="36"/>
      <c r="C92" s="57" t="s">
        <v>135</v>
      </c>
      <c r="D92" s="58"/>
      <c r="E92" s="58"/>
      <c r="F92" s="58"/>
      <c r="G92" s="58"/>
      <c r="H92" s="58"/>
      <c r="I92" s="163"/>
      <c r="J92" s="58"/>
      <c r="K92" s="58"/>
      <c r="L92" s="56"/>
    </row>
    <row r="93" spans="2:12" s="1" customFormat="1" ht="6.95" customHeight="1" x14ac:dyDescent="0.3">
      <c r="B93" s="36"/>
      <c r="C93" s="58"/>
      <c r="D93" s="58"/>
      <c r="E93" s="58"/>
      <c r="F93" s="58"/>
      <c r="G93" s="58"/>
      <c r="H93" s="58"/>
      <c r="I93" s="163"/>
      <c r="J93" s="58"/>
      <c r="K93" s="58"/>
      <c r="L93" s="56"/>
    </row>
    <row r="94" spans="2:12" s="1" customFormat="1" ht="14.45" customHeight="1" x14ac:dyDescent="0.3">
      <c r="B94" s="36"/>
      <c r="C94" s="60" t="s">
        <v>16</v>
      </c>
      <c r="D94" s="58"/>
      <c r="E94" s="58"/>
      <c r="F94" s="58"/>
      <c r="G94" s="58"/>
      <c r="H94" s="58"/>
      <c r="I94" s="163"/>
      <c r="J94" s="58"/>
      <c r="K94" s="58"/>
      <c r="L94" s="56"/>
    </row>
    <row r="95" spans="2:12" s="1" customFormat="1" ht="22.5" customHeight="1" x14ac:dyDescent="0.3">
      <c r="B95" s="36"/>
      <c r="C95" s="58"/>
      <c r="D95" s="58"/>
      <c r="E95" s="412" t="str">
        <f>E7</f>
        <v>Stavební úpravy - zateplení BD Květná č.p. 44, 46</v>
      </c>
      <c r="F95" s="379"/>
      <c r="G95" s="379"/>
      <c r="H95" s="379"/>
      <c r="I95" s="163"/>
      <c r="J95" s="58"/>
      <c r="K95" s="58"/>
      <c r="L95" s="56"/>
    </row>
    <row r="96" spans="2:12" ht="15" x14ac:dyDescent="0.3">
      <c r="B96" s="23"/>
      <c r="C96" s="60" t="s">
        <v>100</v>
      </c>
      <c r="D96" s="164"/>
      <c r="E96" s="164"/>
      <c r="F96" s="164"/>
      <c r="G96" s="164"/>
      <c r="H96" s="164"/>
      <c r="J96" s="164"/>
      <c r="K96" s="164"/>
      <c r="L96" s="165"/>
    </row>
    <row r="97" spans="2:65" s="1" customFormat="1" ht="22.5" customHeight="1" x14ac:dyDescent="0.3">
      <c r="B97" s="36"/>
      <c r="C97" s="58"/>
      <c r="D97" s="58"/>
      <c r="E97" s="412" t="s">
        <v>101</v>
      </c>
      <c r="F97" s="379"/>
      <c r="G97" s="379"/>
      <c r="H97" s="379"/>
      <c r="I97" s="163"/>
      <c r="J97" s="58"/>
      <c r="K97" s="58"/>
      <c r="L97" s="56"/>
    </row>
    <row r="98" spans="2:65" s="1" customFormat="1" ht="14.45" customHeight="1" x14ac:dyDescent="0.3">
      <c r="B98" s="36"/>
      <c r="C98" s="60" t="s">
        <v>102</v>
      </c>
      <c r="D98" s="58"/>
      <c r="E98" s="58"/>
      <c r="F98" s="58"/>
      <c r="G98" s="58"/>
      <c r="H98" s="58"/>
      <c r="I98" s="163"/>
      <c r="J98" s="58"/>
      <c r="K98" s="58"/>
      <c r="L98" s="56"/>
    </row>
    <row r="99" spans="2:65" s="1" customFormat="1" ht="23.25" customHeight="1" x14ac:dyDescent="0.3">
      <c r="B99" s="36"/>
      <c r="C99" s="58"/>
      <c r="D99" s="58"/>
      <c r="E99" s="376" t="str">
        <f>E11</f>
        <v>01/1 - Stavební úpravy Květná č.p. 44</v>
      </c>
      <c r="F99" s="379"/>
      <c r="G99" s="379"/>
      <c r="H99" s="379"/>
      <c r="I99" s="163"/>
      <c r="J99" s="58"/>
      <c r="K99" s="58"/>
      <c r="L99" s="56"/>
    </row>
    <row r="100" spans="2:65" s="1" customFormat="1" ht="6.95" customHeight="1" x14ac:dyDescent="0.3">
      <c r="B100" s="36"/>
      <c r="C100" s="58"/>
      <c r="D100" s="58"/>
      <c r="E100" s="58"/>
      <c r="F100" s="58"/>
      <c r="G100" s="58"/>
      <c r="H100" s="58"/>
      <c r="I100" s="163"/>
      <c r="J100" s="58"/>
      <c r="K100" s="58"/>
      <c r="L100" s="56"/>
    </row>
    <row r="101" spans="2:65" s="1" customFormat="1" ht="18" customHeight="1" x14ac:dyDescent="0.3">
      <c r="B101" s="36"/>
      <c r="C101" s="60" t="s">
        <v>24</v>
      </c>
      <c r="D101" s="58"/>
      <c r="E101" s="58"/>
      <c r="F101" s="166" t="str">
        <f>F14</f>
        <v>Květná 44, Bruntál</v>
      </c>
      <c r="G101" s="58"/>
      <c r="H101" s="58"/>
      <c r="I101" s="167" t="s">
        <v>26</v>
      </c>
      <c r="J101" s="68" t="str">
        <f>IF(J14="","",J14)</f>
        <v>Vyplň údaj</v>
      </c>
      <c r="K101" s="58"/>
      <c r="L101" s="56"/>
    </row>
    <row r="102" spans="2:65" s="1" customFormat="1" ht="6.95" customHeight="1" x14ac:dyDescent="0.3">
      <c r="B102" s="36"/>
      <c r="C102" s="58"/>
      <c r="D102" s="58"/>
      <c r="E102" s="58"/>
      <c r="F102" s="58"/>
      <c r="G102" s="58"/>
      <c r="H102" s="58"/>
      <c r="I102" s="163"/>
      <c r="J102" s="58"/>
      <c r="K102" s="58"/>
      <c r="L102" s="56"/>
    </row>
    <row r="103" spans="2:65" s="1" customFormat="1" ht="15" x14ac:dyDescent="0.3">
      <c r="B103" s="36"/>
      <c r="C103" s="60" t="s">
        <v>29</v>
      </c>
      <c r="D103" s="58"/>
      <c r="E103" s="58"/>
      <c r="F103" s="166" t="str">
        <f>E17</f>
        <v>Hospodářská správa města Bruntál</v>
      </c>
      <c r="G103" s="58"/>
      <c r="H103" s="58"/>
      <c r="I103" s="167" t="s">
        <v>37</v>
      </c>
      <c r="J103" s="166" t="str">
        <f>E23</f>
        <v>IDEAPROJEKT spol.s r.o.</v>
      </c>
      <c r="K103" s="58"/>
      <c r="L103" s="56"/>
    </row>
    <row r="104" spans="2:65" s="1" customFormat="1" ht="14.45" customHeight="1" x14ac:dyDescent="0.3">
      <c r="B104" s="36"/>
      <c r="C104" s="60" t="s">
        <v>35</v>
      </c>
      <c r="D104" s="58"/>
      <c r="E104" s="58"/>
      <c r="F104" s="166" t="str">
        <f>IF(E20="","",E20)</f>
        <v/>
      </c>
      <c r="G104" s="58"/>
      <c r="H104" s="58"/>
      <c r="I104" s="163"/>
      <c r="J104" s="58"/>
      <c r="K104" s="58"/>
      <c r="L104" s="56"/>
    </row>
    <row r="105" spans="2:65" s="1" customFormat="1" ht="10.35" customHeight="1" x14ac:dyDescent="0.3">
      <c r="B105" s="36"/>
      <c r="C105" s="58"/>
      <c r="D105" s="58"/>
      <c r="E105" s="58"/>
      <c r="F105" s="58"/>
      <c r="G105" s="58"/>
      <c r="H105" s="58"/>
      <c r="I105" s="163"/>
      <c r="J105" s="58"/>
      <c r="K105" s="58"/>
      <c r="L105" s="56"/>
    </row>
    <row r="106" spans="2:65" s="10" customFormat="1" ht="29.25" customHeight="1" x14ac:dyDescent="0.3">
      <c r="B106" s="168"/>
      <c r="C106" s="169" t="s">
        <v>136</v>
      </c>
      <c r="D106" s="170" t="s">
        <v>63</v>
      </c>
      <c r="E106" s="170" t="s">
        <v>59</v>
      </c>
      <c r="F106" s="170" t="s">
        <v>137</v>
      </c>
      <c r="G106" s="170" t="s">
        <v>138</v>
      </c>
      <c r="H106" s="170" t="s">
        <v>139</v>
      </c>
      <c r="I106" s="171" t="s">
        <v>140</v>
      </c>
      <c r="J106" s="170" t="s">
        <v>107</v>
      </c>
      <c r="K106" s="172" t="s">
        <v>141</v>
      </c>
      <c r="L106" s="173"/>
      <c r="M106" s="77" t="s">
        <v>142</v>
      </c>
      <c r="N106" s="78" t="s">
        <v>48</v>
      </c>
      <c r="O106" s="78" t="s">
        <v>143</v>
      </c>
      <c r="P106" s="78" t="s">
        <v>144</v>
      </c>
      <c r="Q106" s="78" t="s">
        <v>145</v>
      </c>
      <c r="R106" s="78" t="s">
        <v>146</v>
      </c>
      <c r="S106" s="78" t="s">
        <v>147</v>
      </c>
      <c r="T106" s="79" t="s">
        <v>148</v>
      </c>
    </row>
    <row r="107" spans="2:65" s="1" customFormat="1" ht="29.25" customHeight="1" x14ac:dyDescent="0.35">
      <c r="B107" s="36"/>
      <c r="C107" s="83" t="s">
        <v>108</v>
      </c>
      <c r="D107" s="58"/>
      <c r="E107" s="58"/>
      <c r="F107" s="58"/>
      <c r="G107" s="58"/>
      <c r="H107" s="58"/>
      <c r="I107" s="163"/>
      <c r="J107" s="174">
        <f>BK107</f>
        <v>0</v>
      </c>
      <c r="K107" s="58"/>
      <c r="L107" s="56"/>
      <c r="M107" s="80"/>
      <c r="N107" s="81"/>
      <c r="O107" s="81"/>
      <c r="P107" s="175">
        <f>P108+P927</f>
        <v>0</v>
      </c>
      <c r="Q107" s="81"/>
      <c r="R107" s="175">
        <f>R108+R927</f>
        <v>80.345081269900007</v>
      </c>
      <c r="S107" s="81"/>
      <c r="T107" s="176">
        <f>T108+T927</f>
        <v>13.72700362</v>
      </c>
      <c r="AT107" s="19" t="s">
        <v>78</v>
      </c>
      <c r="AU107" s="19" t="s">
        <v>109</v>
      </c>
      <c r="BK107" s="177">
        <f>BK108+BK927</f>
        <v>0</v>
      </c>
    </row>
    <row r="108" spans="2:65" s="11" customFormat="1" ht="37.35" customHeight="1" x14ac:dyDescent="0.35">
      <c r="B108" s="178"/>
      <c r="C108" s="179"/>
      <c r="D108" s="180" t="s">
        <v>78</v>
      </c>
      <c r="E108" s="181" t="s">
        <v>149</v>
      </c>
      <c r="F108" s="181" t="s">
        <v>150</v>
      </c>
      <c r="G108" s="179"/>
      <c r="H108" s="179"/>
      <c r="I108" s="182"/>
      <c r="J108" s="183">
        <f>BK108</f>
        <v>0</v>
      </c>
      <c r="K108" s="179"/>
      <c r="L108" s="184"/>
      <c r="M108" s="185"/>
      <c r="N108" s="186"/>
      <c r="O108" s="186"/>
      <c r="P108" s="187">
        <f>P109+P152+P177+P199+P844+P914+P924</f>
        <v>0</v>
      </c>
      <c r="Q108" s="186"/>
      <c r="R108" s="187">
        <f>R109+R152+R177+R199+R844+R914+R924</f>
        <v>73.567526286900005</v>
      </c>
      <c r="S108" s="186"/>
      <c r="T108" s="188">
        <f>T109+T152+T177+T199+T844+T914+T924</f>
        <v>11.609567</v>
      </c>
      <c r="AR108" s="189" t="s">
        <v>23</v>
      </c>
      <c r="AT108" s="190" t="s">
        <v>78</v>
      </c>
      <c r="AU108" s="190" t="s">
        <v>79</v>
      </c>
      <c r="AY108" s="189" t="s">
        <v>151</v>
      </c>
      <c r="BK108" s="191">
        <f>BK109+BK152+BK177+BK199+BK844+BK914+BK924</f>
        <v>0</v>
      </c>
    </row>
    <row r="109" spans="2:65" s="11" customFormat="1" ht="19.899999999999999" customHeight="1" x14ac:dyDescent="0.3">
      <c r="B109" s="178"/>
      <c r="C109" s="179"/>
      <c r="D109" s="192" t="s">
        <v>78</v>
      </c>
      <c r="E109" s="193" t="s">
        <v>23</v>
      </c>
      <c r="F109" s="193" t="s">
        <v>152</v>
      </c>
      <c r="G109" s="179"/>
      <c r="H109" s="179"/>
      <c r="I109" s="182"/>
      <c r="J109" s="194">
        <f>BK109</f>
        <v>0</v>
      </c>
      <c r="K109" s="179"/>
      <c r="L109" s="184"/>
      <c r="M109" s="185"/>
      <c r="N109" s="186"/>
      <c r="O109" s="186"/>
      <c r="P109" s="187">
        <f>SUM(P110:P151)</f>
        <v>0</v>
      </c>
      <c r="Q109" s="186"/>
      <c r="R109" s="187">
        <f>SUM(R110:R151)</f>
        <v>11.848000000000001</v>
      </c>
      <c r="S109" s="186"/>
      <c r="T109" s="188">
        <f>SUM(T110:T151)</f>
        <v>0.21060000000000001</v>
      </c>
      <c r="AR109" s="189" t="s">
        <v>23</v>
      </c>
      <c r="AT109" s="190" t="s">
        <v>78</v>
      </c>
      <c r="AU109" s="190" t="s">
        <v>23</v>
      </c>
      <c r="AY109" s="189" t="s">
        <v>151</v>
      </c>
      <c r="BK109" s="191">
        <f>SUM(BK110:BK151)</f>
        <v>0</v>
      </c>
    </row>
    <row r="110" spans="2:65" s="1" customFormat="1" ht="22.5" customHeight="1" x14ac:dyDescent="0.3">
      <c r="B110" s="36"/>
      <c r="C110" s="195" t="s">
        <v>23</v>
      </c>
      <c r="D110" s="195" t="s">
        <v>153</v>
      </c>
      <c r="E110" s="196" t="s">
        <v>154</v>
      </c>
      <c r="F110" s="197" t="s">
        <v>155</v>
      </c>
      <c r="G110" s="198" t="s">
        <v>156</v>
      </c>
      <c r="H110" s="199">
        <v>0.81</v>
      </c>
      <c r="I110" s="200"/>
      <c r="J110" s="201">
        <f>ROUND(I110*H110,2)</f>
        <v>0</v>
      </c>
      <c r="K110" s="197" t="s">
        <v>157</v>
      </c>
      <c r="L110" s="56"/>
      <c r="M110" s="202" t="s">
        <v>77</v>
      </c>
      <c r="N110" s="203" t="s">
        <v>50</v>
      </c>
      <c r="O110" s="37"/>
      <c r="P110" s="204">
        <f>O110*H110</f>
        <v>0</v>
      </c>
      <c r="Q110" s="204">
        <v>0</v>
      </c>
      <c r="R110" s="204">
        <f>Q110*H110</f>
        <v>0</v>
      </c>
      <c r="S110" s="204">
        <v>0.26</v>
      </c>
      <c r="T110" s="205">
        <f>S110*H110</f>
        <v>0.21060000000000001</v>
      </c>
      <c r="AR110" s="19" t="s">
        <v>158</v>
      </c>
      <c r="AT110" s="19" t="s">
        <v>153</v>
      </c>
      <c r="AU110" s="19" t="s">
        <v>90</v>
      </c>
      <c r="AY110" s="19" t="s">
        <v>151</v>
      </c>
      <c r="BE110" s="206">
        <f>IF(N110="základní",J110,0)</f>
        <v>0</v>
      </c>
      <c r="BF110" s="206">
        <f>IF(N110="snížená",J110,0)</f>
        <v>0</v>
      </c>
      <c r="BG110" s="206">
        <f>IF(N110="zákl. přenesená",J110,0)</f>
        <v>0</v>
      </c>
      <c r="BH110" s="206">
        <f>IF(N110="sníž. přenesená",J110,0)</f>
        <v>0</v>
      </c>
      <c r="BI110" s="206">
        <f>IF(N110="nulová",J110,0)</f>
        <v>0</v>
      </c>
      <c r="BJ110" s="19" t="s">
        <v>90</v>
      </c>
      <c r="BK110" s="206">
        <f>ROUND(I110*H110,2)</f>
        <v>0</v>
      </c>
      <c r="BL110" s="19" t="s">
        <v>158</v>
      </c>
      <c r="BM110" s="19" t="s">
        <v>159</v>
      </c>
    </row>
    <row r="111" spans="2:65" s="1" customFormat="1" ht="40.5" x14ac:dyDescent="0.3">
      <c r="B111" s="36"/>
      <c r="C111" s="58"/>
      <c r="D111" s="207" t="s">
        <v>160</v>
      </c>
      <c r="E111" s="58"/>
      <c r="F111" s="208" t="s">
        <v>161</v>
      </c>
      <c r="G111" s="58"/>
      <c r="H111" s="58"/>
      <c r="I111" s="163"/>
      <c r="J111" s="58"/>
      <c r="K111" s="58"/>
      <c r="L111" s="56"/>
      <c r="M111" s="73"/>
      <c r="N111" s="37"/>
      <c r="O111" s="37"/>
      <c r="P111" s="37"/>
      <c r="Q111" s="37"/>
      <c r="R111" s="37"/>
      <c r="S111" s="37"/>
      <c r="T111" s="74"/>
      <c r="AT111" s="19" t="s">
        <v>160</v>
      </c>
      <c r="AU111" s="19" t="s">
        <v>90</v>
      </c>
    </row>
    <row r="112" spans="2:65" s="12" customFormat="1" x14ac:dyDescent="0.3">
      <c r="B112" s="209"/>
      <c r="C112" s="210"/>
      <c r="D112" s="207" t="s">
        <v>162</v>
      </c>
      <c r="E112" s="211" t="s">
        <v>77</v>
      </c>
      <c r="F112" s="212" t="s">
        <v>163</v>
      </c>
      <c r="G112" s="210"/>
      <c r="H112" s="213" t="s">
        <v>77</v>
      </c>
      <c r="I112" s="214"/>
      <c r="J112" s="210"/>
      <c r="K112" s="210"/>
      <c r="L112" s="215"/>
      <c r="M112" s="216"/>
      <c r="N112" s="217"/>
      <c r="O112" s="217"/>
      <c r="P112" s="217"/>
      <c r="Q112" s="217"/>
      <c r="R112" s="217"/>
      <c r="S112" s="217"/>
      <c r="T112" s="218"/>
      <c r="AT112" s="219" t="s">
        <v>162</v>
      </c>
      <c r="AU112" s="219" t="s">
        <v>90</v>
      </c>
      <c r="AV112" s="12" t="s">
        <v>23</v>
      </c>
      <c r="AW112" s="12" t="s">
        <v>41</v>
      </c>
      <c r="AX112" s="12" t="s">
        <v>79</v>
      </c>
      <c r="AY112" s="219" t="s">
        <v>151</v>
      </c>
    </row>
    <row r="113" spans="2:65" s="12" customFormat="1" x14ac:dyDescent="0.3">
      <c r="B113" s="209"/>
      <c r="C113" s="210"/>
      <c r="D113" s="207" t="s">
        <v>162</v>
      </c>
      <c r="E113" s="211" t="s">
        <v>77</v>
      </c>
      <c r="F113" s="212" t="s">
        <v>164</v>
      </c>
      <c r="G113" s="210"/>
      <c r="H113" s="213" t="s">
        <v>77</v>
      </c>
      <c r="I113" s="214"/>
      <c r="J113" s="210"/>
      <c r="K113" s="210"/>
      <c r="L113" s="215"/>
      <c r="M113" s="216"/>
      <c r="N113" s="217"/>
      <c r="O113" s="217"/>
      <c r="P113" s="217"/>
      <c r="Q113" s="217"/>
      <c r="R113" s="217"/>
      <c r="S113" s="217"/>
      <c r="T113" s="218"/>
      <c r="AT113" s="219" t="s">
        <v>162</v>
      </c>
      <c r="AU113" s="219" t="s">
        <v>90</v>
      </c>
      <c r="AV113" s="12" t="s">
        <v>23</v>
      </c>
      <c r="AW113" s="12" t="s">
        <v>41</v>
      </c>
      <c r="AX113" s="12" t="s">
        <v>79</v>
      </c>
      <c r="AY113" s="219" t="s">
        <v>151</v>
      </c>
    </row>
    <row r="114" spans="2:65" s="13" customFormat="1" x14ac:dyDescent="0.3">
      <c r="B114" s="220"/>
      <c r="C114" s="221"/>
      <c r="D114" s="222" t="s">
        <v>162</v>
      </c>
      <c r="E114" s="223" t="s">
        <v>77</v>
      </c>
      <c r="F114" s="224" t="s">
        <v>165</v>
      </c>
      <c r="G114" s="221"/>
      <c r="H114" s="225">
        <v>0.81</v>
      </c>
      <c r="I114" s="226"/>
      <c r="J114" s="221"/>
      <c r="K114" s="221"/>
      <c r="L114" s="227"/>
      <c r="M114" s="228"/>
      <c r="N114" s="229"/>
      <c r="O114" s="229"/>
      <c r="P114" s="229"/>
      <c r="Q114" s="229"/>
      <c r="R114" s="229"/>
      <c r="S114" s="229"/>
      <c r="T114" s="230"/>
      <c r="AT114" s="231" t="s">
        <v>162</v>
      </c>
      <c r="AU114" s="231" t="s">
        <v>90</v>
      </c>
      <c r="AV114" s="13" t="s">
        <v>90</v>
      </c>
      <c r="AW114" s="13" t="s">
        <v>41</v>
      </c>
      <c r="AX114" s="13" t="s">
        <v>23</v>
      </c>
      <c r="AY114" s="231" t="s">
        <v>151</v>
      </c>
    </row>
    <row r="115" spans="2:65" s="1" customFormat="1" ht="22.5" customHeight="1" x14ac:dyDescent="0.3">
      <c r="B115" s="36"/>
      <c r="C115" s="195" t="s">
        <v>90</v>
      </c>
      <c r="D115" s="195" t="s">
        <v>153</v>
      </c>
      <c r="E115" s="196" t="s">
        <v>166</v>
      </c>
      <c r="F115" s="197" t="s">
        <v>167</v>
      </c>
      <c r="G115" s="198" t="s">
        <v>168</v>
      </c>
      <c r="H115" s="199">
        <v>13.26</v>
      </c>
      <c r="I115" s="200"/>
      <c r="J115" s="201">
        <f>ROUND(I115*H115,2)</f>
        <v>0</v>
      </c>
      <c r="K115" s="197" t="s">
        <v>157</v>
      </c>
      <c r="L115" s="56"/>
      <c r="M115" s="202" t="s">
        <v>77</v>
      </c>
      <c r="N115" s="203" t="s">
        <v>50</v>
      </c>
      <c r="O115" s="37"/>
      <c r="P115" s="204">
        <f>O115*H115</f>
        <v>0</v>
      </c>
      <c r="Q115" s="204">
        <v>0</v>
      </c>
      <c r="R115" s="204">
        <f>Q115*H115</f>
        <v>0</v>
      </c>
      <c r="S115" s="204">
        <v>0</v>
      </c>
      <c r="T115" s="205">
        <f>S115*H115</f>
        <v>0</v>
      </c>
      <c r="AR115" s="19" t="s">
        <v>158</v>
      </c>
      <c r="AT115" s="19" t="s">
        <v>153</v>
      </c>
      <c r="AU115" s="19" t="s">
        <v>90</v>
      </c>
      <c r="AY115" s="19" t="s">
        <v>151</v>
      </c>
      <c r="BE115" s="206">
        <f>IF(N115="základní",J115,0)</f>
        <v>0</v>
      </c>
      <c r="BF115" s="206">
        <f>IF(N115="snížená",J115,0)</f>
        <v>0</v>
      </c>
      <c r="BG115" s="206">
        <f>IF(N115="zákl. přenesená",J115,0)</f>
        <v>0</v>
      </c>
      <c r="BH115" s="206">
        <f>IF(N115="sníž. přenesená",J115,0)</f>
        <v>0</v>
      </c>
      <c r="BI115" s="206">
        <f>IF(N115="nulová",J115,0)</f>
        <v>0</v>
      </c>
      <c r="BJ115" s="19" t="s">
        <v>90</v>
      </c>
      <c r="BK115" s="206">
        <f>ROUND(I115*H115,2)</f>
        <v>0</v>
      </c>
      <c r="BL115" s="19" t="s">
        <v>158</v>
      </c>
      <c r="BM115" s="19" t="s">
        <v>169</v>
      </c>
    </row>
    <row r="116" spans="2:65" s="1" customFormat="1" ht="27" x14ac:dyDescent="0.3">
      <c r="B116" s="36"/>
      <c r="C116" s="58"/>
      <c r="D116" s="207" t="s">
        <v>160</v>
      </c>
      <c r="E116" s="58"/>
      <c r="F116" s="208" t="s">
        <v>170</v>
      </c>
      <c r="G116" s="58"/>
      <c r="H116" s="58"/>
      <c r="I116" s="163"/>
      <c r="J116" s="58"/>
      <c r="K116" s="58"/>
      <c r="L116" s="56"/>
      <c r="M116" s="73"/>
      <c r="N116" s="37"/>
      <c r="O116" s="37"/>
      <c r="P116" s="37"/>
      <c r="Q116" s="37"/>
      <c r="R116" s="37"/>
      <c r="S116" s="37"/>
      <c r="T116" s="74"/>
      <c r="AT116" s="19" t="s">
        <v>160</v>
      </c>
      <c r="AU116" s="19" t="s">
        <v>90</v>
      </c>
    </row>
    <row r="117" spans="2:65" s="12" customFormat="1" x14ac:dyDescent="0.3">
      <c r="B117" s="209"/>
      <c r="C117" s="210"/>
      <c r="D117" s="207" t="s">
        <v>162</v>
      </c>
      <c r="E117" s="211" t="s">
        <v>77</v>
      </c>
      <c r="F117" s="212" t="s">
        <v>163</v>
      </c>
      <c r="G117" s="210"/>
      <c r="H117" s="213" t="s">
        <v>77</v>
      </c>
      <c r="I117" s="214"/>
      <c r="J117" s="210"/>
      <c r="K117" s="210"/>
      <c r="L117" s="215"/>
      <c r="M117" s="216"/>
      <c r="N117" s="217"/>
      <c r="O117" s="217"/>
      <c r="P117" s="217"/>
      <c r="Q117" s="217"/>
      <c r="R117" s="217"/>
      <c r="S117" s="217"/>
      <c r="T117" s="218"/>
      <c r="AT117" s="219" t="s">
        <v>162</v>
      </c>
      <c r="AU117" s="219" t="s">
        <v>90</v>
      </c>
      <c r="AV117" s="12" t="s">
        <v>23</v>
      </c>
      <c r="AW117" s="12" t="s">
        <v>41</v>
      </c>
      <c r="AX117" s="12" t="s">
        <v>79</v>
      </c>
      <c r="AY117" s="219" t="s">
        <v>151</v>
      </c>
    </row>
    <row r="118" spans="2:65" s="12" customFormat="1" x14ac:dyDescent="0.3">
      <c r="B118" s="209"/>
      <c r="C118" s="210"/>
      <c r="D118" s="207" t="s">
        <v>162</v>
      </c>
      <c r="E118" s="211" t="s">
        <v>77</v>
      </c>
      <c r="F118" s="212" t="s">
        <v>171</v>
      </c>
      <c r="G118" s="210"/>
      <c r="H118" s="213" t="s">
        <v>77</v>
      </c>
      <c r="I118" s="214"/>
      <c r="J118" s="210"/>
      <c r="K118" s="210"/>
      <c r="L118" s="215"/>
      <c r="M118" s="216"/>
      <c r="N118" s="217"/>
      <c r="O118" s="217"/>
      <c r="P118" s="217"/>
      <c r="Q118" s="217"/>
      <c r="R118" s="217"/>
      <c r="S118" s="217"/>
      <c r="T118" s="218"/>
      <c r="AT118" s="219" t="s">
        <v>162</v>
      </c>
      <c r="AU118" s="219" t="s">
        <v>90</v>
      </c>
      <c r="AV118" s="12" t="s">
        <v>23</v>
      </c>
      <c r="AW118" s="12" t="s">
        <v>41</v>
      </c>
      <c r="AX118" s="12" t="s">
        <v>79</v>
      </c>
      <c r="AY118" s="219" t="s">
        <v>151</v>
      </c>
    </row>
    <row r="119" spans="2:65" s="13" customFormat="1" x14ac:dyDescent="0.3">
      <c r="B119" s="220"/>
      <c r="C119" s="221"/>
      <c r="D119" s="207" t="s">
        <v>162</v>
      </c>
      <c r="E119" s="232" t="s">
        <v>77</v>
      </c>
      <c r="F119" s="233" t="s">
        <v>172</v>
      </c>
      <c r="G119" s="221"/>
      <c r="H119" s="234">
        <v>10.295999999999999</v>
      </c>
      <c r="I119" s="226"/>
      <c r="J119" s="221"/>
      <c r="K119" s="221"/>
      <c r="L119" s="227"/>
      <c r="M119" s="228"/>
      <c r="N119" s="229"/>
      <c r="O119" s="229"/>
      <c r="P119" s="229"/>
      <c r="Q119" s="229"/>
      <c r="R119" s="229"/>
      <c r="S119" s="229"/>
      <c r="T119" s="230"/>
      <c r="AT119" s="231" t="s">
        <v>162</v>
      </c>
      <c r="AU119" s="231" t="s">
        <v>90</v>
      </c>
      <c r="AV119" s="13" t="s">
        <v>90</v>
      </c>
      <c r="AW119" s="13" t="s">
        <v>41</v>
      </c>
      <c r="AX119" s="13" t="s">
        <v>79</v>
      </c>
      <c r="AY119" s="231" t="s">
        <v>151</v>
      </c>
    </row>
    <row r="120" spans="2:65" s="13" customFormat="1" x14ac:dyDescent="0.3">
      <c r="B120" s="220"/>
      <c r="C120" s="221"/>
      <c r="D120" s="207" t="s">
        <v>162</v>
      </c>
      <c r="E120" s="232" t="s">
        <v>77</v>
      </c>
      <c r="F120" s="233" t="s">
        <v>173</v>
      </c>
      <c r="G120" s="221"/>
      <c r="H120" s="234">
        <v>2.964</v>
      </c>
      <c r="I120" s="226"/>
      <c r="J120" s="221"/>
      <c r="K120" s="221"/>
      <c r="L120" s="227"/>
      <c r="M120" s="228"/>
      <c r="N120" s="229"/>
      <c r="O120" s="229"/>
      <c r="P120" s="229"/>
      <c r="Q120" s="229"/>
      <c r="R120" s="229"/>
      <c r="S120" s="229"/>
      <c r="T120" s="230"/>
      <c r="AT120" s="231" t="s">
        <v>162</v>
      </c>
      <c r="AU120" s="231" t="s">
        <v>90</v>
      </c>
      <c r="AV120" s="13" t="s">
        <v>90</v>
      </c>
      <c r="AW120" s="13" t="s">
        <v>41</v>
      </c>
      <c r="AX120" s="13" t="s">
        <v>79</v>
      </c>
      <c r="AY120" s="231" t="s">
        <v>151</v>
      </c>
    </row>
    <row r="121" spans="2:65" s="14" customFormat="1" x14ac:dyDescent="0.3">
      <c r="B121" s="235"/>
      <c r="C121" s="236"/>
      <c r="D121" s="222" t="s">
        <v>162</v>
      </c>
      <c r="E121" s="237" t="s">
        <v>77</v>
      </c>
      <c r="F121" s="238" t="s">
        <v>174</v>
      </c>
      <c r="G121" s="236"/>
      <c r="H121" s="239">
        <v>13.26</v>
      </c>
      <c r="I121" s="240"/>
      <c r="J121" s="236"/>
      <c r="K121" s="236"/>
      <c r="L121" s="241"/>
      <c r="M121" s="242"/>
      <c r="N121" s="243"/>
      <c r="O121" s="243"/>
      <c r="P121" s="243"/>
      <c r="Q121" s="243"/>
      <c r="R121" s="243"/>
      <c r="S121" s="243"/>
      <c r="T121" s="244"/>
      <c r="AT121" s="245" t="s">
        <v>162</v>
      </c>
      <c r="AU121" s="245" t="s">
        <v>90</v>
      </c>
      <c r="AV121" s="14" t="s">
        <v>158</v>
      </c>
      <c r="AW121" s="14" t="s">
        <v>41</v>
      </c>
      <c r="AX121" s="14" t="s">
        <v>23</v>
      </c>
      <c r="AY121" s="245" t="s">
        <v>151</v>
      </c>
    </row>
    <row r="122" spans="2:65" s="1" customFormat="1" ht="22.5" customHeight="1" x14ac:dyDescent="0.3">
      <c r="B122" s="36"/>
      <c r="C122" s="195" t="s">
        <v>175</v>
      </c>
      <c r="D122" s="195" t="s">
        <v>153</v>
      </c>
      <c r="E122" s="196" t="s">
        <v>176</v>
      </c>
      <c r="F122" s="197" t="s">
        <v>177</v>
      </c>
      <c r="G122" s="198" t="s">
        <v>168</v>
      </c>
      <c r="H122" s="199">
        <v>10.608000000000001</v>
      </c>
      <c r="I122" s="200"/>
      <c r="J122" s="201">
        <f>ROUND(I122*H122,2)</f>
        <v>0</v>
      </c>
      <c r="K122" s="197" t="s">
        <v>157</v>
      </c>
      <c r="L122" s="56"/>
      <c r="M122" s="202" t="s">
        <v>77</v>
      </c>
      <c r="N122" s="203" t="s">
        <v>50</v>
      </c>
      <c r="O122" s="37"/>
      <c r="P122" s="204">
        <f>O122*H122</f>
        <v>0</v>
      </c>
      <c r="Q122" s="204">
        <v>0</v>
      </c>
      <c r="R122" s="204">
        <f>Q122*H122</f>
        <v>0</v>
      </c>
      <c r="S122" s="204">
        <v>0</v>
      </c>
      <c r="T122" s="205">
        <f>S122*H122</f>
        <v>0</v>
      </c>
      <c r="AR122" s="19" t="s">
        <v>158</v>
      </c>
      <c r="AT122" s="19" t="s">
        <v>153</v>
      </c>
      <c r="AU122" s="19" t="s">
        <v>90</v>
      </c>
      <c r="AY122" s="19" t="s">
        <v>151</v>
      </c>
      <c r="BE122" s="206">
        <f>IF(N122="základní",J122,0)</f>
        <v>0</v>
      </c>
      <c r="BF122" s="206">
        <f>IF(N122="snížená",J122,0)</f>
        <v>0</v>
      </c>
      <c r="BG122" s="206">
        <f>IF(N122="zákl. přenesená",J122,0)</f>
        <v>0</v>
      </c>
      <c r="BH122" s="206">
        <f>IF(N122="sníž. přenesená",J122,0)</f>
        <v>0</v>
      </c>
      <c r="BI122" s="206">
        <f>IF(N122="nulová",J122,0)</f>
        <v>0</v>
      </c>
      <c r="BJ122" s="19" t="s">
        <v>90</v>
      </c>
      <c r="BK122" s="206">
        <f>ROUND(I122*H122,2)</f>
        <v>0</v>
      </c>
      <c r="BL122" s="19" t="s">
        <v>158</v>
      </c>
      <c r="BM122" s="19" t="s">
        <v>178</v>
      </c>
    </row>
    <row r="123" spans="2:65" s="1" customFormat="1" ht="40.5" x14ac:dyDescent="0.3">
      <c r="B123" s="36"/>
      <c r="C123" s="58"/>
      <c r="D123" s="207" t="s">
        <v>160</v>
      </c>
      <c r="E123" s="58"/>
      <c r="F123" s="208" t="s">
        <v>179</v>
      </c>
      <c r="G123" s="58"/>
      <c r="H123" s="58"/>
      <c r="I123" s="163"/>
      <c r="J123" s="58"/>
      <c r="K123" s="58"/>
      <c r="L123" s="56"/>
      <c r="M123" s="73"/>
      <c r="N123" s="37"/>
      <c r="O123" s="37"/>
      <c r="P123" s="37"/>
      <c r="Q123" s="37"/>
      <c r="R123" s="37"/>
      <c r="S123" s="37"/>
      <c r="T123" s="74"/>
      <c r="AT123" s="19" t="s">
        <v>160</v>
      </c>
      <c r="AU123" s="19" t="s">
        <v>90</v>
      </c>
    </row>
    <row r="124" spans="2:65" s="12" customFormat="1" x14ac:dyDescent="0.3">
      <c r="B124" s="209"/>
      <c r="C124" s="210"/>
      <c r="D124" s="207" t="s">
        <v>162</v>
      </c>
      <c r="E124" s="211" t="s">
        <v>77</v>
      </c>
      <c r="F124" s="212" t="s">
        <v>180</v>
      </c>
      <c r="G124" s="210"/>
      <c r="H124" s="213" t="s">
        <v>77</v>
      </c>
      <c r="I124" s="214"/>
      <c r="J124" s="210"/>
      <c r="K124" s="210"/>
      <c r="L124" s="215"/>
      <c r="M124" s="216"/>
      <c r="N124" s="217"/>
      <c r="O124" s="217"/>
      <c r="P124" s="217"/>
      <c r="Q124" s="217"/>
      <c r="R124" s="217"/>
      <c r="S124" s="217"/>
      <c r="T124" s="218"/>
      <c r="AT124" s="219" t="s">
        <v>162</v>
      </c>
      <c r="AU124" s="219" t="s">
        <v>90</v>
      </c>
      <c r="AV124" s="12" t="s">
        <v>23</v>
      </c>
      <c r="AW124" s="12" t="s">
        <v>41</v>
      </c>
      <c r="AX124" s="12" t="s">
        <v>79</v>
      </c>
      <c r="AY124" s="219" t="s">
        <v>151</v>
      </c>
    </row>
    <row r="125" spans="2:65" s="13" customFormat="1" x14ac:dyDescent="0.3">
      <c r="B125" s="220"/>
      <c r="C125" s="221"/>
      <c r="D125" s="222" t="s">
        <v>162</v>
      </c>
      <c r="E125" s="223" t="s">
        <v>77</v>
      </c>
      <c r="F125" s="224" t="s">
        <v>181</v>
      </c>
      <c r="G125" s="221"/>
      <c r="H125" s="225">
        <v>10.608000000000001</v>
      </c>
      <c r="I125" s="226"/>
      <c r="J125" s="221"/>
      <c r="K125" s="221"/>
      <c r="L125" s="227"/>
      <c r="M125" s="228"/>
      <c r="N125" s="229"/>
      <c r="O125" s="229"/>
      <c r="P125" s="229"/>
      <c r="Q125" s="229"/>
      <c r="R125" s="229"/>
      <c r="S125" s="229"/>
      <c r="T125" s="230"/>
      <c r="AT125" s="231" t="s">
        <v>162</v>
      </c>
      <c r="AU125" s="231" t="s">
        <v>90</v>
      </c>
      <c r="AV125" s="13" t="s">
        <v>90</v>
      </c>
      <c r="AW125" s="13" t="s">
        <v>41</v>
      </c>
      <c r="AX125" s="13" t="s">
        <v>23</v>
      </c>
      <c r="AY125" s="231" t="s">
        <v>151</v>
      </c>
    </row>
    <row r="126" spans="2:65" s="1" customFormat="1" ht="31.5" customHeight="1" x14ac:dyDescent="0.3">
      <c r="B126" s="36"/>
      <c r="C126" s="195" t="s">
        <v>158</v>
      </c>
      <c r="D126" s="195" t="s">
        <v>153</v>
      </c>
      <c r="E126" s="196" t="s">
        <v>182</v>
      </c>
      <c r="F126" s="197" t="s">
        <v>183</v>
      </c>
      <c r="G126" s="198" t="s">
        <v>168</v>
      </c>
      <c r="H126" s="199">
        <v>106.08</v>
      </c>
      <c r="I126" s="200"/>
      <c r="J126" s="201">
        <f>ROUND(I126*H126,2)</f>
        <v>0</v>
      </c>
      <c r="K126" s="197" t="s">
        <v>157</v>
      </c>
      <c r="L126" s="56"/>
      <c r="M126" s="202" t="s">
        <v>77</v>
      </c>
      <c r="N126" s="203" t="s">
        <v>50</v>
      </c>
      <c r="O126" s="37"/>
      <c r="P126" s="204">
        <f>O126*H126</f>
        <v>0</v>
      </c>
      <c r="Q126" s="204">
        <v>0</v>
      </c>
      <c r="R126" s="204">
        <f>Q126*H126</f>
        <v>0</v>
      </c>
      <c r="S126" s="204">
        <v>0</v>
      </c>
      <c r="T126" s="205">
        <f>S126*H126</f>
        <v>0</v>
      </c>
      <c r="AR126" s="19" t="s">
        <v>158</v>
      </c>
      <c r="AT126" s="19" t="s">
        <v>153</v>
      </c>
      <c r="AU126" s="19" t="s">
        <v>90</v>
      </c>
      <c r="AY126" s="19" t="s">
        <v>151</v>
      </c>
      <c r="BE126" s="206">
        <f>IF(N126="základní",J126,0)</f>
        <v>0</v>
      </c>
      <c r="BF126" s="206">
        <f>IF(N126="snížená",J126,0)</f>
        <v>0</v>
      </c>
      <c r="BG126" s="206">
        <f>IF(N126="zákl. přenesená",J126,0)</f>
        <v>0</v>
      </c>
      <c r="BH126" s="206">
        <f>IF(N126="sníž. přenesená",J126,0)</f>
        <v>0</v>
      </c>
      <c r="BI126" s="206">
        <f>IF(N126="nulová",J126,0)</f>
        <v>0</v>
      </c>
      <c r="BJ126" s="19" t="s">
        <v>90</v>
      </c>
      <c r="BK126" s="206">
        <f>ROUND(I126*H126,2)</f>
        <v>0</v>
      </c>
      <c r="BL126" s="19" t="s">
        <v>158</v>
      </c>
      <c r="BM126" s="19" t="s">
        <v>184</v>
      </c>
    </row>
    <row r="127" spans="2:65" s="1" customFormat="1" ht="40.5" x14ac:dyDescent="0.3">
      <c r="B127" s="36"/>
      <c r="C127" s="58"/>
      <c r="D127" s="207" t="s">
        <v>160</v>
      </c>
      <c r="E127" s="58"/>
      <c r="F127" s="208" t="s">
        <v>185</v>
      </c>
      <c r="G127" s="58"/>
      <c r="H127" s="58"/>
      <c r="I127" s="163"/>
      <c r="J127" s="58"/>
      <c r="K127" s="58"/>
      <c r="L127" s="56"/>
      <c r="M127" s="73"/>
      <c r="N127" s="37"/>
      <c r="O127" s="37"/>
      <c r="P127" s="37"/>
      <c r="Q127" s="37"/>
      <c r="R127" s="37"/>
      <c r="S127" s="37"/>
      <c r="T127" s="74"/>
      <c r="AT127" s="19" t="s">
        <v>160</v>
      </c>
      <c r="AU127" s="19" t="s">
        <v>90</v>
      </c>
    </row>
    <row r="128" spans="2:65" s="13" customFormat="1" x14ac:dyDescent="0.3">
      <c r="B128" s="220"/>
      <c r="C128" s="221"/>
      <c r="D128" s="222" t="s">
        <v>162</v>
      </c>
      <c r="E128" s="221"/>
      <c r="F128" s="224" t="s">
        <v>186</v>
      </c>
      <c r="G128" s="221"/>
      <c r="H128" s="225">
        <v>106.08</v>
      </c>
      <c r="I128" s="226"/>
      <c r="J128" s="221"/>
      <c r="K128" s="221"/>
      <c r="L128" s="227"/>
      <c r="M128" s="228"/>
      <c r="N128" s="229"/>
      <c r="O128" s="229"/>
      <c r="P128" s="229"/>
      <c r="Q128" s="229"/>
      <c r="R128" s="229"/>
      <c r="S128" s="229"/>
      <c r="T128" s="230"/>
      <c r="AT128" s="231" t="s">
        <v>162</v>
      </c>
      <c r="AU128" s="231" t="s">
        <v>90</v>
      </c>
      <c r="AV128" s="13" t="s">
        <v>90</v>
      </c>
      <c r="AW128" s="13" t="s">
        <v>4</v>
      </c>
      <c r="AX128" s="13" t="s">
        <v>23</v>
      </c>
      <c r="AY128" s="231" t="s">
        <v>151</v>
      </c>
    </row>
    <row r="129" spans="2:65" s="1" customFormat="1" ht="22.5" customHeight="1" x14ac:dyDescent="0.3">
      <c r="B129" s="36"/>
      <c r="C129" s="195" t="s">
        <v>187</v>
      </c>
      <c r="D129" s="195" t="s">
        <v>153</v>
      </c>
      <c r="E129" s="196" t="s">
        <v>188</v>
      </c>
      <c r="F129" s="197" t="s">
        <v>189</v>
      </c>
      <c r="G129" s="198" t="s">
        <v>168</v>
      </c>
      <c r="H129" s="199">
        <v>10.608000000000001</v>
      </c>
      <c r="I129" s="200"/>
      <c r="J129" s="201">
        <f>ROUND(I129*H129,2)</f>
        <v>0</v>
      </c>
      <c r="K129" s="197" t="s">
        <v>157</v>
      </c>
      <c r="L129" s="56"/>
      <c r="M129" s="202" t="s">
        <v>77</v>
      </c>
      <c r="N129" s="203" t="s">
        <v>50</v>
      </c>
      <c r="O129" s="37"/>
      <c r="P129" s="204">
        <f>O129*H129</f>
        <v>0</v>
      </c>
      <c r="Q129" s="204">
        <v>0</v>
      </c>
      <c r="R129" s="204">
        <f>Q129*H129</f>
        <v>0</v>
      </c>
      <c r="S129" s="204">
        <v>0</v>
      </c>
      <c r="T129" s="205">
        <f>S129*H129</f>
        <v>0</v>
      </c>
      <c r="AR129" s="19" t="s">
        <v>158</v>
      </c>
      <c r="AT129" s="19" t="s">
        <v>153</v>
      </c>
      <c r="AU129" s="19" t="s">
        <v>90</v>
      </c>
      <c r="AY129" s="19" t="s">
        <v>151</v>
      </c>
      <c r="BE129" s="206">
        <f>IF(N129="základní",J129,0)</f>
        <v>0</v>
      </c>
      <c r="BF129" s="206">
        <f>IF(N129="snížená",J129,0)</f>
        <v>0</v>
      </c>
      <c r="BG129" s="206">
        <f>IF(N129="zákl. přenesená",J129,0)</f>
        <v>0</v>
      </c>
      <c r="BH129" s="206">
        <f>IF(N129="sníž. přenesená",J129,0)</f>
        <v>0</v>
      </c>
      <c r="BI129" s="206">
        <f>IF(N129="nulová",J129,0)</f>
        <v>0</v>
      </c>
      <c r="BJ129" s="19" t="s">
        <v>90</v>
      </c>
      <c r="BK129" s="206">
        <f>ROUND(I129*H129,2)</f>
        <v>0</v>
      </c>
      <c r="BL129" s="19" t="s">
        <v>158</v>
      </c>
      <c r="BM129" s="19" t="s">
        <v>190</v>
      </c>
    </row>
    <row r="130" spans="2:65" s="1" customFormat="1" x14ac:dyDescent="0.3">
      <c r="B130" s="36"/>
      <c r="C130" s="58"/>
      <c r="D130" s="222" t="s">
        <v>160</v>
      </c>
      <c r="E130" s="58"/>
      <c r="F130" s="246" t="s">
        <v>189</v>
      </c>
      <c r="G130" s="58"/>
      <c r="H130" s="58"/>
      <c r="I130" s="163"/>
      <c r="J130" s="58"/>
      <c r="K130" s="58"/>
      <c r="L130" s="56"/>
      <c r="M130" s="73"/>
      <c r="N130" s="37"/>
      <c r="O130" s="37"/>
      <c r="P130" s="37"/>
      <c r="Q130" s="37"/>
      <c r="R130" s="37"/>
      <c r="S130" s="37"/>
      <c r="T130" s="74"/>
      <c r="AT130" s="19" t="s">
        <v>160</v>
      </c>
      <c r="AU130" s="19" t="s">
        <v>90</v>
      </c>
    </row>
    <row r="131" spans="2:65" s="1" customFormat="1" ht="22.5" customHeight="1" x14ac:dyDescent="0.3">
      <c r="B131" s="36"/>
      <c r="C131" s="195" t="s">
        <v>191</v>
      </c>
      <c r="D131" s="195" t="s">
        <v>153</v>
      </c>
      <c r="E131" s="196" t="s">
        <v>192</v>
      </c>
      <c r="F131" s="197" t="s">
        <v>193</v>
      </c>
      <c r="G131" s="198" t="s">
        <v>194</v>
      </c>
      <c r="H131" s="199">
        <v>18.033999999999999</v>
      </c>
      <c r="I131" s="200"/>
      <c r="J131" s="201">
        <f>ROUND(I131*H131,2)</f>
        <v>0</v>
      </c>
      <c r="K131" s="197" t="s">
        <v>157</v>
      </c>
      <c r="L131" s="56"/>
      <c r="M131" s="202" t="s">
        <v>77</v>
      </c>
      <c r="N131" s="203" t="s">
        <v>50</v>
      </c>
      <c r="O131" s="37"/>
      <c r="P131" s="204">
        <f>O131*H131</f>
        <v>0</v>
      </c>
      <c r="Q131" s="204">
        <v>0</v>
      </c>
      <c r="R131" s="204">
        <f>Q131*H131</f>
        <v>0</v>
      </c>
      <c r="S131" s="204">
        <v>0</v>
      </c>
      <c r="T131" s="205">
        <f>S131*H131</f>
        <v>0</v>
      </c>
      <c r="AR131" s="19" t="s">
        <v>158</v>
      </c>
      <c r="AT131" s="19" t="s">
        <v>153</v>
      </c>
      <c r="AU131" s="19" t="s">
        <v>90</v>
      </c>
      <c r="AY131" s="19" t="s">
        <v>151</v>
      </c>
      <c r="BE131" s="206">
        <f>IF(N131="základní",J131,0)</f>
        <v>0</v>
      </c>
      <c r="BF131" s="206">
        <f>IF(N131="snížená",J131,0)</f>
        <v>0</v>
      </c>
      <c r="BG131" s="206">
        <f>IF(N131="zákl. přenesená",J131,0)</f>
        <v>0</v>
      </c>
      <c r="BH131" s="206">
        <f>IF(N131="sníž. přenesená",J131,0)</f>
        <v>0</v>
      </c>
      <c r="BI131" s="206">
        <f>IF(N131="nulová",J131,0)</f>
        <v>0</v>
      </c>
      <c r="BJ131" s="19" t="s">
        <v>90</v>
      </c>
      <c r="BK131" s="206">
        <f>ROUND(I131*H131,2)</f>
        <v>0</v>
      </c>
      <c r="BL131" s="19" t="s">
        <v>158</v>
      </c>
      <c r="BM131" s="19" t="s">
        <v>195</v>
      </c>
    </row>
    <row r="132" spans="2:65" s="1" customFormat="1" x14ac:dyDescent="0.3">
      <c r="B132" s="36"/>
      <c r="C132" s="58"/>
      <c r="D132" s="207" t="s">
        <v>160</v>
      </c>
      <c r="E132" s="58"/>
      <c r="F132" s="208" t="s">
        <v>196</v>
      </c>
      <c r="G132" s="58"/>
      <c r="H132" s="58"/>
      <c r="I132" s="163"/>
      <c r="J132" s="58"/>
      <c r="K132" s="58"/>
      <c r="L132" s="56"/>
      <c r="M132" s="73"/>
      <c r="N132" s="37"/>
      <c r="O132" s="37"/>
      <c r="P132" s="37"/>
      <c r="Q132" s="37"/>
      <c r="R132" s="37"/>
      <c r="S132" s="37"/>
      <c r="T132" s="74"/>
      <c r="AT132" s="19" t="s">
        <v>160</v>
      </c>
      <c r="AU132" s="19" t="s">
        <v>90</v>
      </c>
    </row>
    <row r="133" spans="2:65" s="12" customFormat="1" x14ac:dyDescent="0.3">
      <c r="B133" s="209"/>
      <c r="C133" s="210"/>
      <c r="D133" s="207" t="s">
        <v>162</v>
      </c>
      <c r="E133" s="211" t="s">
        <v>77</v>
      </c>
      <c r="F133" s="212" t="s">
        <v>197</v>
      </c>
      <c r="G133" s="210"/>
      <c r="H133" s="213" t="s">
        <v>77</v>
      </c>
      <c r="I133" s="214"/>
      <c r="J133" s="210"/>
      <c r="K133" s="210"/>
      <c r="L133" s="215"/>
      <c r="M133" s="216"/>
      <c r="N133" s="217"/>
      <c r="O133" s="217"/>
      <c r="P133" s="217"/>
      <c r="Q133" s="217"/>
      <c r="R133" s="217"/>
      <c r="S133" s="217"/>
      <c r="T133" s="218"/>
      <c r="AT133" s="219" t="s">
        <v>162</v>
      </c>
      <c r="AU133" s="219" t="s">
        <v>90</v>
      </c>
      <c r="AV133" s="12" t="s">
        <v>23</v>
      </c>
      <c r="AW133" s="12" t="s">
        <v>41</v>
      </c>
      <c r="AX133" s="12" t="s">
        <v>79</v>
      </c>
      <c r="AY133" s="219" t="s">
        <v>151</v>
      </c>
    </row>
    <row r="134" spans="2:65" s="13" customFormat="1" x14ac:dyDescent="0.3">
      <c r="B134" s="220"/>
      <c r="C134" s="221"/>
      <c r="D134" s="222" t="s">
        <v>162</v>
      </c>
      <c r="E134" s="223" t="s">
        <v>77</v>
      </c>
      <c r="F134" s="224" t="s">
        <v>198</v>
      </c>
      <c r="G134" s="221"/>
      <c r="H134" s="225">
        <v>18.033999999999999</v>
      </c>
      <c r="I134" s="226"/>
      <c r="J134" s="221"/>
      <c r="K134" s="221"/>
      <c r="L134" s="227"/>
      <c r="M134" s="228"/>
      <c r="N134" s="229"/>
      <c r="O134" s="229"/>
      <c r="P134" s="229"/>
      <c r="Q134" s="229"/>
      <c r="R134" s="229"/>
      <c r="S134" s="229"/>
      <c r="T134" s="230"/>
      <c r="AT134" s="231" t="s">
        <v>162</v>
      </c>
      <c r="AU134" s="231" t="s">
        <v>90</v>
      </c>
      <c r="AV134" s="13" t="s">
        <v>90</v>
      </c>
      <c r="AW134" s="13" t="s">
        <v>41</v>
      </c>
      <c r="AX134" s="13" t="s">
        <v>23</v>
      </c>
      <c r="AY134" s="231" t="s">
        <v>151</v>
      </c>
    </row>
    <row r="135" spans="2:65" s="1" customFormat="1" ht="22.5" customHeight="1" x14ac:dyDescent="0.3">
      <c r="B135" s="36"/>
      <c r="C135" s="195" t="s">
        <v>199</v>
      </c>
      <c r="D135" s="195" t="s">
        <v>153</v>
      </c>
      <c r="E135" s="196" t="s">
        <v>200</v>
      </c>
      <c r="F135" s="197" t="s">
        <v>201</v>
      </c>
      <c r="G135" s="198" t="s">
        <v>168</v>
      </c>
      <c r="H135" s="199">
        <v>6.5819999999999999</v>
      </c>
      <c r="I135" s="200"/>
      <c r="J135" s="201">
        <f>ROUND(I135*H135,2)</f>
        <v>0</v>
      </c>
      <c r="K135" s="197" t="s">
        <v>157</v>
      </c>
      <c r="L135" s="56"/>
      <c r="M135" s="202" t="s">
        <v>77</v>
      </c>
      <c r="N135" s="203" t="s">
        <v>50</v>
      </c>
      <c r="O135" s="37"/>
      <c r="P135" s="204">
        <f>O135*H135</f>
        <v>0</v>
      </c>
      <c r="Q135" s="204">
        <v>0</v>
      </c>
      <c r="R135" s="204">
        <f>Q135*H135</f>
        <v>0</v>
      </c>
      <c r="S135" s="204">
        <v>0</v>
      </c>
      <c r="T135" s="205">
        <f>S135*H135</f>
        <v>0</v>
      </c>
      <c r="AR135" s="19" t="s">
        <v>158</v>
      </c>
      <c r="AT135" s="19" t="s">
        <v>153</v>
      </c>
      <c r="AU135" s="19" t="s">
        <v>90</v>
      </c>
      <c r="AY135" s="19" t="s">
        <v>151</v>
      </c>
      <c r="BE135" s="206">
        <f>IF(N135="základní",J135,0)</f>
        <v>0</v>
      </c>
      <c r="BF135" s="206">
        <f>IF(N135="snížená",J135,0)</f>
        <v>0</v>
      </c>
      <c r="BG135" s="206">
        <f>IF(N135="zákl. přenesená",J135,0)</f>
        <v>0</v>
      </c>
      <c r="BH135" s="206">
        <f>IF(N135="sníž. přenesená",J135,0)</f>
        <v>0</v>
      </c>
      <c r="BI135" s="206">
        <f>IF(N135="nulová",J135,0)</f>
        <v>0</v>
      </c>
      <c r="BJ135" s="19" t="s">
        <v>90</v>
      </c>
      <c r="BK135" s="206">
        <f>ROUND(I135*H135,2)</f>
        <v>0</v>
      </c>
      <c r="BL135" s="19" t="s">
        <v>158</v>
      </c>
      <c r="BM135" s="19" t="s">
        <v>202</v>
      </c>
    </row>
    <row r="136" spans="2:65" s="1" customFormat="1" ht="27" x14ac:dyDescent="0.3">
      <c r="B136" s="36"/>
      <c r="C136" s="58"/>
      <c r="D136" s="207" t="s">
        <v>160</v>
      </c>
      <c r="E136" s="58"/>
      <c r="F136" s="208" t="s">
        <v>203</v>
      </c>
      <c r="G136" s="58"/>
      <c r="H136" s="58"/>
      <c r="I136" s="163"/>
      <c r="J136" s="58"/>
      <c r="K136" s="58"/>
      <c r="L136" s="56"/>
      <c r="M136" s="73"/>
      <c r="N136" s="37"/>
      <c r="O136" s="37"/>
      <c r="P136" s="37"/>
      <c r="Q136" s="37"/>
      <c r="R136" s="37"/>
      <c r="S136" s="37"/>
      <c r="T136" s="74"/>
      <c r="AT136" s="19" t="s">
        <v>160</v>
      </c>
      <c r="AU136" s="19" t="s">
        <v>90</v>
      </c>
    </row>
    <row r="137" spans="2:65" s="12" customFormat="1" x14ac:dyDescent="0.3">
      <c r="B137" s="209"/>
      <c r="C137" s="210"/>
      <c r="D137" s="207" t="s">
        <v>162</v>
      </c>
      <c r="E137" s="211" t="s">
        <v>77</v>
      </c>
      <c r="F137" s="212" t="s">
        <v>204</v>
      </c>
      <c r="G137" s="210"/>
      <c r="H137" s="213" t="s">
        <v>77</v>
      </c>
      <c r="I137" s="214"/>
      <c r="J137" s="210"/>
      <c r="K137" s="210"/>
      <c r="L137" s="215"/>
      <c r="M137" s="216"/>
      <c r="N137" s="217"/>
      <c r="O137" s="217"/>
      <c r="P137" s="217"/>
      <c r="Q137" s="217"/>
      <c r="R137" s="217"/>
      <c r="S137" s="217"/>
      <c r="T137" s="218"/>
      <c r="AT137" s="219" t="s">
        <v>162</v>
      </c>
      <c r="AU137" s="219" t="s">
        <v>90</v>
      </c>
      <c r="AV137" s="12" t="s">
        <v>23</v>
      </c>
      <c r="AW137" s="12" t="s">
        <v>41</v>
      </c>
      <c r="AX137" s="12" t="s">
        <v>79</v>
      </c>
      <c r="AY137" s="219" t="s">
        <v>151</v>
      </c>
    </row>
    <row r="138" spans="2:65" s="12" customFormat="1" x14ac:dyDescent="0.3">
      <c r="B138" s="209"/>
      <c r="C138" s="210"/>
      <c r="D138" s="207" t="s">
        <v>162</v>
      </c>
      <c r="E138" s="211" t="s">
        <v>77</v>
      </c>
      <c r="F138" s="212" t="s">
        <v>205</v>
      </c>
      <c r="G138" s="210"/>
      <c r="H138" s="213" t="s">
        <v>77</v>
      </c>
      <c r="I138" s="214"/>
      <c r="J138" s="210"/>
      <c r="K138" s="210"/>
      <c r="L138" s="215"/>
      <c r="M138" s="216"/>
      <c r="N138" s="217"/>
      <c r="O138" s="217"/>
      <c r="P138" s="217"/>
      <c r="Q138" s="217"/>
      <c r="R138" s="217"/>
      <c r="S138" s="217"/>
      <c r="T138" s="218"/>
      <c r="AT138" s="219" t="s">
        <v>162</v>
      </c>
      <c r="AU138" s="219" t="s">
        <v>90</v>
      </c>
      <c r="AV138" s="12" t="s">
        <v>23</v>
      </c>
      <c r="AW138" s="12" t="s">
        <v>41</v>
      </c>
      <c r="AX138" s="12" t="s">
        <v>79</v>
      </c>
      <c r="AY138" s="219" t="s">
        <v>151</v>
      </c>
    </row>
    <row r="139" spans="2:65" s="13" customFormat="1" x14ac:dyDescent="0.3">
      <c r="B139" s="220"/>
      <c r="C139" s="221"/>
      <c r="D139" s="207" t="s">
        <v>162</v>
      </c>
      <c r="E139" s="232" t="s">
        <v>77</v>
      </c>
      <c r="F139" s="233" t="s">
        <v>206</v>
      </c>
      <c r="G139" s="221"/>
      <c r="H139" s="234">
        <v>5.1479999999999997</v>
      </c>
      <c r="I139" s="226"/>
      <c r="J139" s="221"/>
      <c r="K139" s="221"/>
      <c r="L139" s="227"/>
      <c r="M139" s="228"/>
      <c r="N139" s="229"/>
      <c r="O139" s="229"/>
      <c r="P139" s="229"/>
      <c r="Q139" s="229"/>
      <c r="R139" s="229"/>
      <c r="S139" s="229"/>
      <c r="T139" s="230"/>
      <c r="AT139" s="231" t="s">
        <v>162</v>
      </c>
      <c r="AU139" s="231" t="s">
        <v>90</v>
      </c>
      <c r="AV139" s="13" t="s">
        <v>90</v>
      </c>
      <c r="AW139" s="13" t="s">
        <v>41</v>
      </c>
      <c r="AX139" s="13" t="s">
        <v>79</v>
      </c>
      <c r="AY139" s="231" t="s">
        <v>151</v>
      </c>
    </row>
    <row r="140" spans="2:65" s="13" customFormat="1" x14ac:dyDescent="0.3">
      <c r="B140" s="220"/>
      <c r="C140" s="221"/>
      <c r="D140" s="207" t="s">
        <v>162</v>
      </c>
      <c r="E140" s="232" t="s">
        <v>77</v>
      </c>
      <c r="F140" s="233" t="s">
        <v>207</v>
      </c>
      <c r="G140" s="221"/>
      <c r="H140" s="234">
        <v>1.4339999999999999</v>
      </c>
      <c r="I140" s="226"/>
      <c r="J140" s="221"/>
      <c r="K140" s="221"/>
      <c r="L140" s="227"/>
      <c r="M140" s="228"/>
      <c r="N140" s="229"/>
      <c r="O140" s="229"/>
      <c r="P140" s="229"/>
      <c r="Q140" s="229"/>
      <c r="R140" s="229"/>
      <c r="S140" s="229"/>
      <c r="T140" s="230"/>
      <c r="AT140" s="231" t="s">
        <v>162</v>
      </c>
      <c r="AU140" s="231" t="s">
        <v>90</v>
      </c>
      <c r="AV140" s="13" t="s">
        <v>90</v>
      </c>
      <c r="AW140" s="13" t="s">
        <v>41</v>
      </c>
      <c r="AX140" s="13" t="s">
        <v>79</v>
      </c>
      <c r="AY140" s="231" t="s">
        <v>151</v>
      </c>
    </row>
    <row r="141" spans="2:65" s="14" customFormat="1" x14ac:dyDescent="0.3">
      <c r="B141" s="235"/>
      <c r="C141" s="236"/>
      <c r="D141" s="222" t="s">
        <v>162</v>
      </c>
      <c r="E141" s="237" t="s">
        <v>77</v>
      </c>
      <c r="F141" s="238" t="s">
        <v>174</v>
      </c>
      <c r="G141" s="236"/>
      <c r="H141" s="239">
        <v>6.5819999999999999</v>
      </c>
      <c r="I141" s="240"/>
      <c r="J141" s="236"/>
      <c r="K141" s="236"/>
      <c r="L141" s="241"/>
      <c r="M141" s="242"/>
      <c r="N141" s="243"/>
      <c r="O141" s="243"/>
      <c r="P141" s="243"/>
      <c r="Q141" s="243"/>
      <c r="R141" s="243"/>
      <c r="S141" s="243"/>
      <c r="T141" s="244"/>
      <c r="AT141" s="245" t="s">
        <v>162</v>
      </c>
      <c r="AU141" s="245" t="s">
        <v>90</v>
      </c>
      <c r="AV141" s="14" t="s">
        <v>158</v>
      </c>
      <c r="AW141" s="14" t="s">
        <v>41</v>
      </c>
      <c r="AX141" s="14" t="s">
        <v>23</v>
      </c>
      <c r="AY141" s="245" t="s">
        <v>151</v>
      </c>
    </row>
    <row r="142" spans="2:65" s="1" customFormat="1" ht="22.5" customHeight="1" x14ac:dyDescent="0.3">
      <c r="B142" s="36"/>
      <c r="C142" s="247" t="s">
        <v>208</v>
      </c>
      <c r="D142" s="247" t="s">
        <v>209</v>
      </c>
      <c r="E142" s="248" t="s">
        <v>210</v>
      </c>
      <c r="F142" s="249" t="s">
        <v>211</v>
      </c>
      <c r="G142" s="250" t="s">
        <v>194</v>
      </c>
      <c r="H142" s="251">
        <v>11.848000000000001</v>
      </c>
      <c r="I142" s="252"/>
      <c r="J142" s="253">
        <f>ROUND(I142*H142,2)</f>
        <v>0</v>
      </c>
      <c r="K142" s="249" t="s">
        <v>157</v>
      </c>
      <c r="L142" s="254"/>
      <c r="M142" s="255" t="s">
        <v>77</v>
      </c>
      <c r="N142" s="256" t="s">
        <v>50</v>
      </c>
      <c r="O142" s="37"/>
      <c r="P142" s="204">
        <f>O142*H142</f>
        <v>0</v>
      </c>
      <c r="Q142" s="204">
        <v>1</v>
      </c>
      <c r="R142" s="204">
        <f>Q142*H142</f>
        <v>11.848000000000001</v>
      </c>
      <c r="S142" s="204">
        <v>0</v>
      </c>
      <c r="T142" s="205">
        <f>S142*H142</f>
        <v>0</v>
      </c>
      <c r="AR142" s="19" t="s">
        <v>208</v>
      </c>
      <c r="AT142" s="19" t="s">
        <v>209</v>
      </c>
      <c r="AU142" s="19" t="s">
        <v>90</v>
      </c>
      <c r="AY142" s="19" t="s">
        <v>151</v>
      </c>
      <c r="BE142" s="206">
        <f>IF(N142="základní",J142,0)</f>
        <v>0</v>
      </c>
      <c r="BF142" s="206">
        <f>IF(N142="snížená",J142,0)</f>
        <v>0</v>
      </c>
      <c r="BG142" s="206">
        <f>IF(N142="zákl. přenesená",J142,0)</f>
        <v>0</v>
      </c>
      <c r="BH142" s="206">
        <f>IF(N142="sníž. přenesená",J142,0)</f>
        <v>0</v>
      </c>
      <c r="BI142" s="206">
        <f>IF(N142="nulová",J142,0)</f>
        <v>0</v>
      </c>
      <c r="BJ142" s="19" t="s">
        <v>90</v>
      </c>
      <c r="BK142" s="206">
        <f>ROUND(I142*H142,2)</f>
        <v>0</v>
      </c>
      <c r="BL142" s="19" t="s">
        <v>158</v>
      </c>
      <c r="BM142" s="19" t="s">
        <v>212</v>
      </c>
    </row>
    <row r="143" spans="2:65" s="1" customFormat="1" ht="40.5" x14ac:dyDescent="0.3">
      <c r="B143" s="36"/>
      <c r="C143" s="58"/>
      <c r="D143" s="207" t="s">
        <v>160</v>
      </c>
      <c r="E143" s="58"/>
      <c r="F143" s="208" t="s">
        <v>213</v>
      </c>
      <c r="G143" s="58"/>
      <c r="H143" s="58"/>
      <c r="I143" s="163"/>
      <c r="J143" s="58"/>
      <c r="K143" s="58"/>
      <c r="L143" s="56"/>
      <c r="M143" s="73"/>
      <c r="N143" s="37"/>
      <c r="O143" s="37"/>
      <c r="P143" s="37"/>
      <c r="Q143" s="37"/>
      <c r="R143" s="37"/>
      <c r="S143" s="37"/>
      <c r="T143" s="74"/>
      <c r="AT143" s="19" t="s">
        <v>160</v>
      </c>
      <c r="AU143" s="19" t="s">
        <v>90</v>
      </c>
    </row>
    <row r="144" spans="2:65" s="13" customFormat="1" x14ac:dyDescent="0.3">
      <c r="B144" s="220"/>
      <c r="C144" s="221"/>
      <c r="D144" s="222" t="s">
        <v>162</v>
      </c>
      <c r="E144" s="221"/>
      <c r="F144" s="224" t="s">
        <v>214</v>
      </c>
      <c r="G144" s="221"/>
      <c r="H144" s="225">
        <v>11.848000000000001</v>
      </c>
      <c r="I144" s="226"/>
      <c r="J144" s="221"/>
      <c r="K144" s="221"/>
      <c r="L144" s="227"/>
      <c r="M144" s="228"/>
      <c r="N144" s="229"/>
      <c r="O144" s="229"/>
      <c r="P144" s="229"/>
      <c r="Q144" s="229"/>
      <c r="R144" s="229"/>
      <c r="S144" s="229"/>
      <c r="T144" s="230"/>
      <c r="AT144" s="231" t="s">
        <v>162</v>
      </c>
      <c r="AU144" s="231" t="s">
        <v>90</v>
      </c>
      <c r="AV144" s="13" t="s">
        <v>90</v>
      </c>
      <c r="AW144" s="13" t="s">
        <v>4</v>
      </c>
      <c r="AX144" s="13" t="s">
        <v>23</v>
      </c>
      <c r="AY144" s="231" t="s">
        <v>151</v>
      </c>
    </row>
    <row r="145" spans="2:65" s="1" customFormat="1" ht="31.5" customHeight="1" x14ac:dyDescent="0.3">
      <c r="B145" s="36"/>
      <c r="C145" s="195" t="s">
        <v>215</v>
      </c>
      <c r="D145" s="195" t="s">
        <v>153</v>
      </c>
      <c r="E145" s="196" t="s">
        <v>216</v>
      </c>
      <c r="F145" s="197" t="s">
        <v>217</v>
      </c>
      <c r="G145" s="198" t="s">
        <v>168</v>
      </c>
      <c r="H145" s="199">
        <v>2.6520000000000001</v>
      </c>
      <c r="I145" s="200"/>
      <c r="J145" s="201">
        <f>ROUND(I145*H145,2)</f>
        <v>0</v>
      </c>
      <c r="K145" s="197" t="s">
        <v>157</v>
      </c>
      <c r="L145" s="56"/>
      <c r="M145" s="202" t="s">
        <v>77</v>
      </c>
      <c r="N145" s="203" t="s">
        <v>50</v>
      </c>
      <c r="O145" s="37"/>
      <c r="P145" s="204">
        <f>O145*H145</f>
        <v>0</v>
      </c>
      <c r="Q145" s="204">
        <v>0</v>
      </c>
      <c r="R145" s="204">
        <f>Q145*H145</f>
        <v>0</v>
      </c>
      <c r="S145" s="204">
        <v>0</v>
      </c>
      <c r="T145" s="205">
        <f>S145*H145</f>
        <v>0</v>
      </c>
      <c r="AR145" s="19" t="s">
        <v>158</v>
      </c>
      <c r="AT145" s="19" t="s">
        <v>153</v>
      </c>
      <c r="AU145" s="19" t="s">
        <v>90</v>
      </c>
      <c r="AY145" s="19" t="s">
        <v>151</v>
      </c>
      <c r="BE145" s="206">
        <f>IF(N145="základní",J145,0)</f>
        <v>0</v>
      </c>
      <c r="BF145" s="206">
        <f>IF(N145="snížená",J145,0)</f>
        <v>0</v>
      </c>
      <c r="BG145" s="206">
        <f>IF(N145="zákl. přenesená",J145,0)</f>
        <v>0</v>
      </c>
      <c r="BH145" s="206">
        <f>IF(N145="sníž. přenesená",J145,0)</f>
        <v>0</v>
      </c>
      <c r="BI145" s="206">
        <f>IF(N145="nulová",J145,0)</f>
        <v>0</v>
      </c>
      <c r="BJ145" s="19" t="s">
        <v>90</v>
      </c>
      <c r="BK145" s="206">
        <f>ROUND(I145*H145,2)</f>
        <v>0</v>
      </c>
      <c r="BL145" s="19" t="s">
        <v>158</v>
      </c>
      <c r="BM145" s="19" t="s">
        <v>218</v>
      </c>
    </row>
    <row r="146" spans="2:65" s="1" customFormat="1" ht="40.5" x14ac:dyDescent="0.3">
      <c r="B146" s="36"/>
      <c r="C146" s="58"/>
      <c r="D146" s="207" t="s">
        <v>160</v>
      </c>
      <c r="E146" s="58"/>
      <c r="F146" s="208" t="s">
        <v>219</v>
      </c>
      <c r="G146" s="58"/>
      <c r="H146" s="58"/>
      <c r="I146" s="163"/>
      <c r="J146" s="58"/>
      <c r="K146" s="58"/>
      <c r="L146" s="56"/>
      <c r="M146" s="73"/>
      <c r="N146" s="37"/>
      <c r="O146" s="37"/>
      <c r="P146" s="37"/>
      <c r="Q146" s="37"/>
      <c r="R146" s="37"/>
      <c r="S146" s="37"/>
      <c r="T146" s="74"/>
      <c r="AT146" s="19" t="s">
        <v>160</v>
      </c>
      <c r="AU146" s="19" t="s">
        <v>90</v>
      </c>
    </row>
    <row r="147" spans="2:65" s="12" customFormat="1" x14ac:dyDescent="0.3">
      <c r="B147" s="209"/>
      <c r="C147" s="210"/>
      <c r="D147" s="207" t="s">
        <v>162</v>
      </c>
      <c r="E147" s="211" t="s">
        <v>77</v>
      </c>
      <c r="F147" s="212" t="s">
        <v>163</v>
      </c>
      <c r="G147" s="210"/>
      <c r="H147" s="213" t="s">
        <v>77</v>
      </c>
      <c r="I147" s="214"/>
      <c r="J147" s="210"/>
      <c r="K147" s="210"/>
      <c r="L147" s="215"/>
      <c r="M147" s="216"/>
      <c r="N147" s="217"/>
      <c r="O147" s="217"/>
      <c r="P147" s="217"/>
      <c r="Q147" s="217"/>
      <c r="R147" s="217"/>
      <c r="S147" s="217"/>
      <c r="T147" s="218"/>
      <c r="AT147" s="219" t="s">
        <v>162</v>
      </c>
      <c r="AU147" s="219" t="s">
        <v>90</v>
      </c>
      <c r="AV147" s="12" t="s">
        <v>23</v>
      </c>
      <c r="AW147" s="12" t="s">
        <v>41</v>
      </c>
      <c r="AX147" s="12" t="s">
        <v>79</v>
      </c>
      <c r="AY147" s="219" t="s">
        <v>151</v>
      </c>
    </row>
    <row r="148" spans="2:65" s="12" customFormat="1" x14ac:dyDescent="0.3">
      <c r="B148" s="209"/>
      <c r="C148" s="210"/>
      <c r="D148" s="207" t="s">
        <v>162</v>
      </c>
      <c r="E148" s="211" t="s">
        <v>77</v>
      </c>
      <c r="F148" s="212" t="s">
        <v>220</v>
      </c>
      <c r="G148" s="210"/>
      <c r="H148" s="213" t="s">
        <v>77</v>
      </c>
      <c r="I148" s="214"/>
      <c r="J148" s="210"/>
      <c r="K148" s="210"/>
      <c r="L148" s="215"/>
      <c r="M148" s="216"/>
      <c r="N148" s="217"/>
      <c r="O148" s="217"/>
      <c r="P148" s="217"/>
      <c r="Q148" s="217"/>
      <c r="R148" s="217"/>
      <c r="S148" s="217"/>
      <c r="T148" s="218"/>
      <c r="AT148" s="219" t="s">
        <v>162</v>
      </c>
      <c r="AU148" s="219" t="s">
        <v>90</v>
      </c>
      <c r="AV148" s="12" t="s">
        <v>23</v>
      </c>
      <c r="AW148" s="12" t="s">
        <v>41</v>
      </c>
      <c r="AX148" s="12" t="s">
        <v>79</v>
      </c>
      <c r="AY148" s="219" t="s">
        <v>151</v>
      </c>
    </row>
    <row r="149" spans="2:65" s="13" customFormat="1" x14ac:dyDescent="0.3">
      <c r="B149" s="220"/>
      <c r="C149" s="221"/>
      <c r="D149" s="207" t="s">
        <v>162</v>
      </c>
      <c r="E149" s="232" t="s">
        <v>77</v>
      </c>
      <c r="F149" s="233" t="s">
        <v>221</v>
      </c>
      <c r="G149" s="221"/>
      <c r="H149" s="234">
        <v>2.0590000000000002</v>
      </c>
      <c r="I149" s="226"/>
      <c r="J149" s="221"/>
      <c r="K149" s="221"/>
      <c r="L149" s="227"/>
      <c r="M149" s="228"/>
      <c r="N149" s="229"/>
      <c r="O149" s="229"/>
      <c r="P149" s="229"/>
      <c r="Q149" s="229"/>
      <c r="R149" s="229"/>
      <c r="S149" s="229"/>
      <c r="T149" s="230"/>
      <c r="AT149" s="231" t="s">
        <v>162</v>
      </c>
      <c r="AU149" s="231" t="s">
        <v>90</v>
      </c>
      <c r="AV149" s="13" t="s">
        <v>90</v>
      </c>
      <c r="AW149" s="13" t="s">
        <v>41</v>
      </c>
      <c r="AX149" s="13" t="s">
        <v>79</v>
      </c>
      <c r="AY149" s="231" t="s">
        <v>151</v>
      </c>
    </row>
    <row r="150" spans="2:65" s="13" customFormat="1" x14ac:dyDescent="0.3">
      <c r="B150" s="220"/>
      <c r="C150" s="221"/>
      <c r="D150" s="207" t="s">
        <v>162</v>
      </c>
      <c r="E150" s="232" t="s">
        <v>77</v>
      </c>
      <c r="F150" s="233" t="s">
        <v>222</v>
      </c>
      <c r="G150" s="221"/>
      <c r="H150" s="234">
        <v>0.59299999999999997</v>
      </c>
      <c r="I150" s="226"/>
      <c r="J150" s="221"/>
      <c r="K150" s="221"/>
      <c r="L150" s="227"/>
      <c r="M150" s="228"/>
      <c r="N150" s="229"/>
      <c r="O150" s="229"/>
      <c r="P150" s="229"/>
      <c r="Q150" s="229"/>
      <c r="R150" s="229"/>
      <c r="S150" s="229"/>
      <c r="T150" s="230"/>
      <c r="AT150" s="231" t="s">
        <v>162</v>
      </c>
      <c r="AU150" s="231" t="s">
        <v>90</v>
      </c>
      <c r="AV150" s="13" t="s">
        <v>90</v>
      </c>
      <c r="AW150" s="13" t="s">
        <v>41</v>
      </c>
      <c r="AX150" s="13" t="s">
        <v>79</v>
      </c>
      <c r="AY150" s="231" t="s">
        <v>151</v>
      </c>
    </row>
    <row r="151" spans="2:65" s="14" customFormat="1" x14ac:dyDescent="0.3">
      <c r="B151" s="235"/>
      <c r="C151" s="236"/>
      <c r="D151" s="207" t="s">
        <v>162</v>
      </c>
      <c r="E151" s="257" t="s">
        <v>77</v>
      </c>
      <c r="F151" s="258" t="s">
        <v>174</v>
      </c>
      <c r="G151" s="236"/>
      <c r="H151" s="259">
        <v>2.6520000000000001</v>
      </c>
      <c r="I151" s="240"/>
      <c r="J151" s="236"/>
      <c r="K151" s="236"/>
      <c r="L151" s="241"/>
      <c r="M151" s="242"/>
      <c r="N151" s="243"/>
      <c r="O151" s="243"/>
      <c r="P151" s="243"/>
      <c r="Q151" s="243"/>
      <c r="R151" s="243"/>
      <c r="S151" s="243"/>
      <c r="T151" s="244"/>
      <c r="AT151" s="245" t="s">
        <v>162</v>
      </c>
      <c r="AU151" s="245" t="s">
        <v>90</v>
      </c>
      <c r="AV151" s="14" t="s">
        <v>158</v>
      </c>
      <c r="AW151" s="14" t="s">
        <v>41</v>
      </c>
      <c r="AX151" s="14" t="s">
        <v>23</v>
      </c>
      <c r="AY151" s="245" t="s">
        <v>151</v>
      </c>
    </row>
    <row r="152" spans="2:65" s="11" customFormat="1" ht="29.85" customHeight="1" x14ac:dyDescent="0.3">
      <c r="B152" s="178"/>
      <c r="C152" s="179"/>
      <c r="D152" s="192" t="s">
        <v>78</v>
      </c>
      <c r="E152" s="193" t="s">
        <v>175</v>
      </c>
      <c r="F152" s="193" t="s">
        <v>223</v>
      </c>
      <c r="G152" s="179"/>
      <c r="H152" s="179"/>
      <c r="I152" s="182"/>
      <c r="J152" s="194">
        <f>BK152</f>
        <v>0</v>
      </c>
      <c r="K152" s="179"/>
      <c r="L152" s="184"/>
      <c r="M152" s="185"/>
      <c r="N152" s="186"/>
      <c r="O152" s="186"/>
      <c r="P152" s="187">
        <f>SUM(P153:P176)</f>
        <v>0</v>
      </c>
      <c r="Q152" s="186"/>
      <c r="R152" s="187">
        <f>SUM(R153:R176)</f>
        <v>1.300736672</v>
      </c>
      <c r="S152" s="186"/>
      <c r="T152" s="188">
        <f>SUM(T153:T176)</f>
        <v>0</v>
      </c>
      <c r="AR152" s="189" t="s">
        <v>23</v>
      </c>
      <c r="AT152" s="190" t="s">
        <v>78</v>
      </c>
      <c r="AU152" s="190" t="s">
        <v>23</v>
      </c>
      <c r="AY152" s="189" t="s">
        <v>151</v>
      </c>
      <c r="BK152" s="191">
        <f>SUM(BK153:BK176)</f>
        <v>0</v>
      </c>
    </row>
    <row r="153" spans="2:65" s="1" customFormat="1" ht="31.5" customHeight="1" x14ac:dyDescent="0.3">
      <c r="B153" s="36"/>
      <c r="C153" s="195" t="s">
        <v>27</v>
      </c>
      <c r="D153" s="195" t="s">
        <v>153</v>
      </c>
      <c r="E153" s="196" t="s">
        <v>224</v>
      </c>
      <c r="F153" s="197" t="s">
        <v>225</v>
      </c>
      <c r="G153" s="198" t="s">
        <v>168</v>
      </c>
      <c r="H153" s="199">
        <v>1.6890000000000001</v>
      </c>
      <c r="I153" s="200"/>
      <c r="J153" s="201">
        <f>ROUND(I153*H153,2)</f>
        <v>0</v>
      </c>
      <c r="K153" s="197" t="s">
        <v>157</v>
      </c>
      <c r="L153" s="56"/>
      <c r="M153" s="202" t="s">
        <v>77</v>
      </c>
      <c r="N153" s="203" t="s">
        <v>50</v>
      </c>
      <c r="O153" s="37"/>
      <c r="P153" s="204">
        <f>O153*H153</f>
        <v>0</v>
      </c>
      <c r="Q153" s="204">
        <v>0.70067999999999997</v>
      </c>
      <c r="R153" s="204">
        <f>Q153*H153</f>
        <v>1.18344852</v>
      </c>
      <c r="S153" s="204">
        <v>0</v>
      </c>
      <c r="T153" s="205">
        <f>S153*H153</f>
        <v>0</v>
      </c>
      <c r="AR153" s="19" t="s">
        <v>158</v>
      </c>
      <c r="AT153" s="19" t="s">
        <v>153</v>
      </c>
      <c r="AU153" s="19" t="s">
        <v>90</v>
      </c>
      <c r="AY153" s="19" t="s">
        <v>151</v>
      </c>
      <c r="BE153" s="206">
        <f>IF(N153="základní",J153,0)</f>
        <v>0</v>
      </c>
      <c r="BF153" s="206">
        <f>IF(N153="snížená",J153,0)</f>
        <v>0</v>
      </c>
      <c r="BG153" s="206">
        <f>IF(N153="zákl. přenesená",J153,0)</f>
        <v>0</v>
      </c>
      <c r="BH153" s="206">
        <f>IF(N153="sníž. přenesená",J153,0)</f>
        <v>0</v>
      </c>
      <c r="BI153" s="206">
        <f>IF(N153="nulová",J153,0)</f>
        <v>0</v>
      </c>
      <c r="BJ153" s="19" t="s">
        <v>90</v>
      </c>
      <c r="BK153" s="206">
        <f>ROUND(I153*H153,2)</f>
        <v>0</v>
      </c>
      <c r="BL153" s="19" t="s">
        <v>158</v>
      </c>
      <c r="BM153" s="19" t="s">
        <v>226</v>
      </c>
    </row>
    <row r="154" spans="2:65" s="1" customFormat="1" ht="27" x14ac:dyDescent="0.3">
      <c r="B154" s="36"/>
      <c r="C154" s="58"/>
      <c r="D154" s="207" t="s">
        <v>160</v>
      </c>
      <c r="E154" s="58"/>
      <c r="F154" s="208" t="s">
        <v>227</v>
      </c>
      <c r="G154" s="58"/>
      <c r="H154" s="58"/>
      <c r="I154" s="163"/>
      <c r="J154" s="58"/>
      <c r="K154" s="58"/>
      <c r="L154" s="56"/>
      <c r="M154" s="73"/>
      <c r="N154" s="37"/>
      <c r="O154" s="37"/>
      <c r="P154" s="37"/>
      <c r="Q154" s="37"/>
      <c r="R154" s="37"/>
      <c r="S154" s="37"/>
      <c r="T154" s="74"/>
      <c r="AT154" s="19" t="s">
        <v>160</v>
      </c>
      <c r="AU154" s="19" t="s">
        <v>90</v>
      </c>
    </row>
    <row r="155" spans="2:65" s="12" customFormat="1" x14ac:dyDescent="0.3">
      <c r="B155" s="209"/>
      <c r="C155" s="210"/>
      <c r="D155" s="207" t="s">
        <v>162</v>
      </c>
      <c r="E155" s="211" t="s">
        <v>77</v>
      </c>
      <c r="F155" s="212" t="s">
        <v>228</v>
      </c>
      <c r="G155" s="210"/>
      <c r="H155" s="213" t="s">
        <v>77</v>
      </c>
      <c r="I155" s="214"/>
      <c r="J155" s="210"/>
      <c r="K155" s="210"/>
      <c r="L155" s="215"/>
      <c r="M155" s="216"/>
      <c r="N155" s="217"/>
      <c r="O155" s="217"/>
      <c r="P155" s="217"/>
      <c r="Q155" s="217"/>
      <c r="R155" s="217"/>
      <c r="S155" s="217"/>
      <c r="T155" s="218"/>
      <c r="AT155" s="219" t="s">
        <v>162</v>
      </c>
      <c r="AU155" s="219" t="s">
        <v>90</v>
      </c>
      <c r="AV155" s="12" t="s">
        <v>23</v>
      </c>
      <c r="AW155" s="12" t="s">
        <v>41</v>
      </c>
      <c r="AX155" s="12" t="s">
        <v>79</v>
      </c>
      <c r="AY155" s="219" t="s">
        <v>151</v>
      </c>
    </row>
    <row r="156" spans="2:65" s="12" customFormat="1" x14ac:dyDescent="0.3">
      <c r="B156" s="209"/>
      <c r="C156" s="210"/>
      <c r="D156" s="207" t="s">
        <v>162</v>
      </c>
      <c r="E156" s="211" t="s">
        <v>77</v>
      </c>
      <c r="F156" s="212" t="s">
        <v>229</v>
      </c>
      <c r="G156" s="210"/>
      <c r="H156" s="213" t="s">
        <v>77</v>
      </c>
      <c r="I156" s="214"/>
      <c r="J156" s="210"/>
      <c r="K156" s="210"/>
      <c r="L156" s="215"/>
      <c r="M156" s="216"/>
      <c r="N156" s="217"/>
      <c r="O156" s="217"/>
      <c r="P156" s="217"/>
      <c r="Q156" s="217"/>
      <c r="R156" s="217"/>
      <c r="S156" s="217"/>
      <c r="T156" s="218"/>
      <c r="AT156" s="219" t="s">
        <v>162</v>
      </c>
      <c r="AU156" s="219" t="s">
        <v>90</v>
      </c>
      <c r="AV156" s="12" t="s">
        <v>23</v>
      </c>
      <c r="AW156" s="12" t="s">
        <v>41</v>
      </c>
      <c r="AX156" s="12" t="s">
        <v>79</v>
      </c>
      <c r="AY156" s="219" t="s">
        <v>151</v>
      </c>
    </row>
    <row r="157" spans="2:65" s="13" customFormat="1" x14ac:dyDescent="0.3">
      <c r="B157" s="220"/>
      <c r="C157" s="221"/>
      <c r="D157" s="207" t="s">
        <v>162</v>
      </c>
      <c r="E157" s="232" t="s">
        <v>77</v>
      </c>
      <c r="F157" s="233" t="s">
        <v>230</v>
      </c>
      <c r="G157" s="221"/>
      <c r="H157" s="234">
        <v>1.181</v>
      </c>
      <c r="I157" s="226"/>
      <c r="J157" s="221"/>
      <c r="K157" s="221"/>
      <c r="L157" s="227"/>
      <c r="M157" s="228"/>
      <c r="N157" s="229"/>
      <c r="O157" s="229"/>
      <c r="P157" s="229"/>
      <c r="Q157" s="229"/>
      <c r="R157" s="229"/>
      <c r="S157" s="229"/>
      <c r="T157" s="230"/>
      <c r="AT157" s="231" t="s">
        <v>162</v>
      </c>
      <c r="AU157" s="231" t="s">
        <v>90</v>
      </c>
      <c r="AV157" s="13" t="s">
        <v>90</v>
      </c>
      <c r="AW157" s="13" t="s">
        <v>41</v>
      </c>
      <c r="AX157" s="13" t="s">
        <v>79</v>
      </c>
      <c r="AY157" s="231" t="s">
        <v>151</v>
      </c>
    </row>
    <row r="158" spans="2:65" s="13" customFormat="1" x14ac:dyDescent="0.3">
      <c r="B158" s="220"/>
      <c r="C158" s="221"/>
      <c r="D158" s="207" t="s">
        <v>162</v>
      </c>
      <c r="E158" s="232" t="s">
        <v>77</v>
      </c>
      <c r="F158" s="233" t="s">
        <v>231</v>
      </c>
      <c r="G158" s="221"/>
      <c r="H158" s="234">
        <v>-0.248</v>
      </c>
      <c r="I158" s="226"/>
      <c r="J158" s="221"/>
      <c r="K158" s="221"/>
      <c r="L158" s="227"/>
      <c r="M158" s="228"/>
      <c r="N158" s="229"/>
      <c r="O158" s="229"/>
      <c r="P158" s="229"/>
      <c r="Q158" s="229"/>
      <c r="R158" s="229"/>
      <c r="S158" s="229"/>
      <c r="T158" s="230"/>
      <c r="AT158" s="231" t="s">
        <v>162</v>
      </c>
      <c r="AU158" s="231" t="s">
        <v>90</v>
      </c>
      <c r="AV158" s="13" t="s">
        <v>90</v>
      </c>
      <c r="AW158" s="13" t="s">
        <v>41</v>
      </c>
      <c r="AX158" s="13" t="s">
        <v>79</v>
      </c>
      <c r="AY158" s="231" t="s">
        <v>151</v>
      </c>
    </row>
    <row r="159" spans="2:65" s="12" customFormat="1" x14ac:dyDescent="0.3">
      <c r="B159" s="209"/>
      <c r="C159" s="210"/>
      <c r="D159" s="207" t="s">
        <v>162</v>
      </c>
      <c r="E159" s="211" t="s">
        <v>77</v>
      </c>
      <c r="F159" s="212" t="s">
        <v>232</v>
      </c>
      <c r="G159" s="210"/>
      <c r="H159" s="213" t="s">
        <v>77</v>
      </c>
      <c r="I159" s="214"/>
      <c r="J159" s="210"/>
      <c r="K159" s="210"/>
      <c r="L159" s="215"/>
      <c r="M159" s="216"/>
      <c r="N159" s="217"/>
      <c r="O159" s="217"/>
      <c r="P159" s="217"/>
      <c r="Q159" s="217"/>
      <c r="R159" s="217"/>
      <c r="S159" s="217"/>
      <c r="T159" s="218"/>
      <c r="AT159" s="219" t="s">
        <v>162</v>
      </c>
      <c r="AU159" s="219" t="s">
        <v>90</v>
      </c>
      <c r="AV159" s="12" t="s">
        <v>23</v>
      </c>
      <c r="AW159" s="12" t="s">
        <v>41</v>
      </c>
      <c r="AX159" s="12" t="s">
        <v>79</v>
      </c>
      <c r="AY159" s="219" t="s">
        <v>151</v>
      </c>
    </row>
    <row r="160" spans="2:65" s="13" customFormat="1" x14ac:dyDescent="0.3">
      <c r="B160" s="220"/>
      <c r="C160" s="221"/>
      <c r="D160" s="207" t="s">
        <v>162</v>
      </c>
      <c r="E160" s="232" t="s">
        <v>77</v>
      </c>
      <c r="F160" s="233" t="s">
        <v>233</v>
      </c>
      <c r="G160" s="221"/>
      <c r="H160" s="234">
        <v>1.7330000000000001</v>
      </c>
      <c r="I160" s="226"/>
      <c r="J160" s="221"/>
      <c r="K160" s="221"/>
      <c r="L160" s="227"/>
      <c r="M160" s="228"/>
      <c r="N160" s="229"/>
      <c r="O160" s="229"/>
      <c r="P160" s="229"/>
      <c r="Q160" s="229"/>
      <c r="R160" s="229"/>
      <c r="S160" s="229"/>
      <c r="T160" s="230"/>
      <c r="AT160" s="231" t="s">
        <v>162</v>
      </c>
      <c r="AU160" s="231" t="s">
        <v>90</v>
      </c>
      <c r="AV160" s="13" t="s">
        <v>90</v>
      </c>
      <c r="AW160" s="13" t="s">
        <v>41</v>
      </c>
      <c r="AX160" s="13" t="s">
        <v>79</v>
      </c>
      <c r="AY160" s="231" t="s">
        <v>151</v>
      </c>
    </row>
    <row r="161" spans="2:65" s="13" customFormat="1" x14ac:dyDescent="0.3">
      <c r="B161" s="220"/>
      <c r="C161" s="221"/>
      <c r="D161" s="207" t="s">
        <v>162</v>
      </c>
      <c r="E161" s="232" t="s">
        <v>77</v>
      </c>
      <c r="F161" s="233" t="s">
        <v>234</v>
      </c>
      <c r="G161" s="221"/>
      <c r="H161" s="234">
        <v>-0.55100000000000005</v>
      </c>
      <c r="I161" s="226"/>
      <c r="J161" s="221"/>
      <c r="K161" s="221"/>
      <c r="L161" s="227"/>
      <c r="M161" s="228"/>
      <c r="N161" s="229"/>
      <c r="O161" s="229"/>
      <c r="P161" s="229"/>
      <c r="Q161" s="229"/>
      <c r="R161" s="229"/>
      <c r="S161" s="229"/>
      <c r="T161" s="230"/>
      <c r="AT161" s="231" t="s">
        <v>162</v>
      </c>
      <c r="AU161" s="231" t="s">
        <v>90</v>
      </c>
      <c r="AV161" s="13" t="s">
        <v>90</v>
      </c>
      <c r="AW161" s="13" t="s">
        <v>41</v>
      </c>
      <c r="AX161" s="13" t="s">
        <v>79</v>
      </c>
      <c r="AY161" s="231" t="s">
        <v>151</v>
      </c>
    </row>
    <row r="162" spans="2:65" s="13" customFormat="1" x14ac:dyDescent="0.3">
      <c r="B162" s="220"/>
      <c r="C162" s="221"/>
      <c r="D162" s="207" t="s">
        <v>162</v>
      </c>
      <c r="E162" s="232" t="s">
        <v>77</v>
      </c>
      <c r="F162" s="233" t="s">
        <v>235</v>
      </c>
      <c r="G162" s="221"/>
      <c r="H162" s="234">
        <v>-0.19500000000000001</v>
      </c>
      <c r="I162" s="226"/>
      <c r="J162" s="221"/>
      <c r="K162" s="221"/>
      <c r="L162" s="227"/>
      <c r="M162" s="228"/>
      <c r="N162" s="229"/>
      <c r="O162" s="229"/>
      <c r="P162" s="229"/>
      <c r="Q162" s="229"/>
      <c r="R162" s="229"/>
      <c r="S162" s="229"/>
      <c r="T162" s="230"/>
      <c r="AT162" s="231" t="s">
        <v>162</v>
      </c>
      <c r="AU162" s="231" t="s">
        <v>90</v>
      </c>
      <c r="AV162" s="13" t="s">
        <v>90</v>
      </c>
      <c r="AW162" s="13" t="s">
        <v>41</v>
      </c>
      <c r="AX162" s="13" t="s">
        <v>79</v>
      </c>
      <c r="AY162" s="231" t="s">
        <v>151</v>
      </c>
    </row>
    <row r="163" spans="2:65" s="13" customFormat="1" x14ac:dyDescent="0.3">
      <c r="B163" s="220"/>
      <c r="C163" s="221"/>
      <c r="D163" s="207" t="s">
        <v>162</v>
      </c>
      <c r="E163" s="232" t="s">
        <v>77</v>
      </c>
      <c r="F163" s="233" t="s">
        <v>236</v>
      </c>
      <c r="G163" s="221"/>
      <c r="H163" s="234">
        <v>-0.23100000000000001</v>
      </c>
      <c r="I163" s="226"/>
      <c r="J163" s="221"/>
      <c r="K163" s="221"/>
      <c r="L163" s="227"/>
      <c r="M163" s="228"/>
      <c r="N163" s="229"/>
      <c r="O163" s="229"/>
      <c r="P163" s="229"/>
      <c r="Q163" s="229"/>
      <c r="R163" s="229"/>
      <c r="S163" s="229"/>
      <c r="T163" s="230"/>
      <c r="AT163" s="231" t="s">
        <v>162</v>
      </c>
      <c r="AU163" s="231" t="s">
        <v>90</v>
      </c>
      <c r="AV163" s="13" t="s">
        <v>90</v>
      </c>
      <c r="AW163" s="13" t="s">
        <v>41</v>
      </c>
      <c r="AX163" s="13" t="s">
        <v>79</v>
      </c>
      <c r="AY163" s="231" t="s">
        <v>151</v>
      </c>
    </row>
    <row r="164" spans="2:65" s="14" customFormat="1" x14ac:dyDescent="0.3">
      <c r="B164" s="235"/>
      <c r="C164" s="236"/>
      <c r="D164" s="222" t="s">
        <v>162</v>
      </c>
      <c r="E164" s="237" t="s">
        <v>77</v>
      </c>
      <c r="F164" s="238" t="s">
        <v>174</v>
      </c>
      <c r="G164" s="236"/>
      <c r="H164" s="239">
        <v>1.6890000000000001</v>
      </c>
      <c r="I164" s="240"/>
      <c r="J164" s="236"/>
      <c r="K164" s="236"/>
      <c r="L164" s="241"/>
      <c r="M164" s="242"/>
      <c r="N164" s="243"/>
      <c r="O164" s="243"/>
      <c r="P164" s="243"/>
      <c r="Q164" s="243"/>
      <c r="R164" s="243"/>
      <c r="S164" s="243"/>
      <c r="T164" s="244"/>
      <c r="AT164" s="245" t="s">
        <v>162</v>
      </c>
      <c r="AU164" s="245" t="s">
        <v>90</v>
      </c>
      <c r="AV164" s="14" t="s">
        <v>158</v>
      </c>
      <c r="AW164" s="14" t="s">
        <v>41</v>
      </c>
      <c r="AX164" s="14" t="s">
        <v>23</v>
      </c>
      <c r="AY164" s="245" t="s">
        <v>151</v>
      </c>
    </row>
    <row r="165" spans="2:65" s="1" customFormat="1" ht="22.5" customHeight="1" x14ac:dyDescent="0.3">
      <c r="B165" s="36"/>
      <c r="C165" s="195" t="s">
        <v>237</v>
      </c>
      <c r="D165" s="195" t="s">
        <v>153</v>
      </c>
      <c r="E165" s="196" t="s">
        <v>238</v>
      </c>
      <c r="F165" s="197" t="s">
        <v>239</v>
      </c>
      <c r="G165" s="198" t="s">
        <v>156</v>
      </c>
      <c r="H165" s="199">
        <v>25.756</v>
      </c>
      <c r="I165" s="200"/>
      <c r="J165" s="201">
        <f>ROUND(I165*H165,2)</f>
        <v>0</v>
      </c>
      <c r="K165" s="197" t="s">
        <v>157</v>
      </c>
      <c r="L165" s="56"/>
      <c r="M165" s="202" t="s">
        <v>77</v>
      </c>
      <c r="N165" s="203" t="s">
        <v>50</v>
      </c>
      <c r="O165" s="37"/>
      <c r="P165" s="204">
        <f>O165*H165</f>
        <v>0</v>
      </c>
      <c r="Q165" s="204">
        <v>4.4900000000000001E-3</v>
      </c>
      <c r="R165" s="204">
        <f>Q165*H165</f>
        <v>0.11564444</v>
      </c>
      <c r="S165" s="204">
        <v>0</v>
      </c>
      <c r="T165" s="205">
        <f>S165*H165</f>
        <v>0</v>
      </c>
      <c r="AR165" s="19" t="s">
        <v>158</v>
      </c>
      <c r="AT165" s="19" t="s">
        <v>153</v>
      </c>
      <c r="AU165" s="19" t="s">
        <v>90</v>
      </c>
      <c r="AY165" s="19" t="s">
        <v>151</v>
      </c>
      <c r="BE165" s="206">
        <f>IF(N165="základní",J165,0)</f>
        <v>0</v>
      </c>
      <c r="BF165" s="206">
        <f>IF(N165="snížená",J165,0)</f>
        <v>0</v>
      </c>
      <c r="BG165" s="206">
        <f>IF(N165="zákl. přenesená",J165,0)</f>
        <v>0</v>
      </c>
      <c r="BH165" s="206">
        <f>IF(N165="sníž. přenesená",J165,0)</f>
        <v>0</v>
      </c>
      <c r="BI165" s="206">
        <f>IF(N165="nulová",J165,0)</f>
        <v>0</v>
      </c>
      <c r="BJ165" s="19" t="s">
        <v>90</v>
      </c>
      <c r="BK165" s="206">
        <f>ROUND(I165*H165,2)</f>
        <v>0</v>
      </c>
      <c r="BL165" s="19" t="s">
        <v>158</v>
      </c>
      <c r="BM165" s="19" t="s">
        <v>240</v>
      </c>
    </row>
    <row r="166" spans="2:65" s="1" customFormat="1" ht="27" x14ac:dyDescent="0.3">
      <c r="B166" s="36"/>
      <c r="C166" s="58"/>
      <c r="D166" s="207" t="s">
        <v>160</v>
      </c>
      <c r="E166" s="58"/>
      <c r="F166" s="208" t="s">
        <v>241</v>
      </c>
      <c r="G166" s="58"/>
      <c r="H166" s="58"/>
      <c r="I166" s="163"/>
      <c r="J166" s="58"/>
      <c r="K166" s="58"/>
      <c r="L166" s="56"/>
      <c r="M166" s="73"/>
      <c r="N166" s="37"/>
      <c r="O166" s="37"/>
      <c r="P166" s="37"/>
      <c r="Q166" s="37"/>
      <c r="R166" s="37"/>
      <c r="S166" s="37"/>
      <c r="T166" s="74"/>
      <c r="AT166" s="19" t="s">
        <v>160</v>
      </c>
      <c r="AU166" s="19" t="s">
        <v>90</v>
      </c>
    </row>
    <row r="167" spans="2:65" s="12" customFormat="1" x14ac:dyDescent="0.3">
      <c r="B167" s="209"/>
      <c r="C167" s="210"/>
      <c r="D167" s="207" t="s">
        <v>162</v>
      </c>
      <c r="E167" s="211" t="s">
        <v>77</v>
      </c>
      <c r="F167" s="212" t="s">
        <v>163</v>
      </c>
      <c r="G167" s="210"/>
      <c r="H167" s="213" t="s">
        <v>77</v>
      </c>
      <c r="I167" s="214"/>
      <c r="J167" s="210"/>
      <c r="K167" s="210"/>
      <c r="L167" s="215"/>
      <c r="M167" s="216"/>
      <c r="N167" s="217"/>
      <c r="O167" s="217"/>
      <c r="P167" s="217"/>
      <c r="Q167" s="217"/>
      <c r="R167" s="217"/>
      <c r="S167" s="217"/>
      <c r="T167" s="218"/>
      <c r="AT167" s="219" t="s">
        <v>162</v>
      </c>
      <c r="AU167" s="219" t="s">
        <v>90</v>
      </c>
      <c r="AV167" s="12" t="s">
        <v>23</v>
      </c>
      <c r="AW167" s="12" t="s">
        <v>41</v>
      </c>
      <c r="AX167" s="12" t="s">
        <v>79</v>
      </c>
      <c r="AY167" s="219" t="s">
        <v>151</v>
      </c>
    </row>
    <row r="168" spans="2:65" s="12" customFormat="1" x14ac:dyDescent="0.3">
      <c r="B168" s="209"/>
      <c r="C168" s="210"/>
      <c r="D168" s="207" t="s">
        <v>162</v>
      </c>
      <c r="E168" s="211" t="s">
        <v>77</v>
      </c>
      <c r="F168" s="212" t="s">
        <v>242</v>
      </c>
      <c r="G168" s="210"/>
      <c r="H168" s="213" t="s">
        <v>77</v>
      </c>
      <c r="I168" s="214"/>
      <c r="J168" s="210"/>
      <c r="K168" s="210"/>
      <c r="L168" s="215"/>
      <c r="M168" s="216"/>
      <c r="N168" s="217"/>
      <c r="O168" s="217"/>
      <c r="P168" s="217"/>
      <c r="Q168" s="217"/>
      <c r="R168" s="217"/>
      <c r="S168" s="217"/>
      <c r="T168" s="218"/>
      <c r="AT168" s="219" t="s">
        <v>162</v>
      </c>
      <c r="AU168" s="219" t="s">
        <v>90</v>
      </c>
      <c r="AV168" s="12" t="s">
        <v>23</v>
      </c>
      <c r="AW168" s="12" t="s">
        <v>41</v>
      </c>
      <c r="AX168" s="12" t="s">
        <v>79</v>
      </c>
      <c r="AY168" s="219" t="s">
        <v>151</v>
      </c>
    </row>
    <row r="169" spans="2:65" s="13" customFormat="1" x14ac:dyDescent="0.3">
      <c r="B169" s="220"/>
      <c r="C169" s="221"/>
      <c r="D169" s="222" t="s">
        <v>162</v>
      </c>
      <c r="E169" s="223" t="s">
        <v>77</v>
      </c>
      <c r="F169" s="224" t="s">
        <v>243</v>
      </c>
      <c r="G169" s="221"/>
      <c r="H169" s="225">
        <v>25.756</v>
      </c>
      <c r="I169" s="226"/>
      <c r="J169" s="221"/>
      <c r="K169" s="221"/>
      <c r="L169" s="227"/>
      <c r="M169" s="228"/>
      <c r="N169" s="229"/>
      <c r="O169" s="229"/>
      <c r="P169" s="229"/>
      <c r="Q169" s="229"/>
      <c r="R169" s="229"/>
      <c r="S169" s="229"/>
      <c r="T169" s="230"/>
      <c r="AT169" s="231" t="s">
        <v>162</v>
      </c>
      <c r="AU169" s="231" t="s">
        <v>90</v>
      </c>
      <c r="AV169" s="13" t="s">
        <v>90</v>
      </c>
      <c r="AW169" s="13" t="s">
        <v>41</v>
      </c>
      <c r="AX169" s="13" t="s">
        <v>23</v>
      </c>
      <c r="AY169" s="231" t="s">
        <v>151</v>
      </c>
    </row>
    <row r="170" spans="2:65" s="1" customFormat="1" ht="22.5" customHeight="1" x14ac:dyDescent="0.3">
      <c r="B170" s="36"/>
      <c r="C170" s="195" t="s">
        <v>244</v>
      </c>
      <c r="D170" s="195" t="s">
        <v>153</v>
      </c>
      <c r="E170" s="196" t="s">
        <v>245</v>
      </c>
      <c r="F170" s="197" t="s">
        <v>246</v>
      </c>
      <c r="G170" s="198" t="s">
        <v>156</v>
      </c>
      <c r="H170" s="199">
        <v>25.756</v>
      </c>
      <c r="I170" s="200"/>
      <c r="J170" s="201">
        <f>ROUND(I170*H170,2)</f>
        <v>0</v>
      </c>
      <c r="K170" s="197" t="s">
        <v>157</v>
      </c>
      <c r="L170" s="56"/>
      <c r="M170" s="202" t="s">
        <v>77</v>
      </c>
      <c r="N170" s="203" t="s">
        <v>50</v>
      </c>
      <c r="O170" s="37"/>
      <c r="P170" s="204">
        <f>O170*H170</f>
        <v>0</v>
      </c>
      <c r="Q170" s="204">
        <v>0</v>
      </c>
      <c r="R170" s="204">
        <f>Q170*H170</f>
        <v>0</v>
      </c>
      <c r="S170" s="204">
        <v>0</v>
      </c>
      <c r="T170" s="205">
        <f>S170*H170</f>
        <v>0</v>
      </c>
      <c r="AR170" s="19" t="s">
        <v>158</v>
      </c>
      <c r="AT170" s="19" t="s">
        <v>153</v>
      </c>
      <c r="AU170" s="19" t="s">
        <v>90</v>
      </c>
      <c r="AY170" s="19" t="s">
        <v>151</v>
      </c>
      <c r="BE170" s="206">
        <f>IF(N170="základní",J170,0)</f>
        <v>0</v>
      </c>
      <c r="BF170" s="206">
        <f>IF(N170="snížená",J170,0)</f>
        <v>0</v>
      </c>
      <c r="BG170" s="206">
        <f>IF(N170="zákl. přenesená",J170,0)</f>
        <v>0</v>
      </c>
      <c r="BH170" s="206">
        <f>IF(N170="sníž. přenesená",J170,0)</f>
        <v>0</v>
      </c>
      <c r="BI170" s="206">
        <f>IF(N170="nulová",J170,0)</f>
        <v>0</v>
      </c>
      <c r="BJ170" s="19" t="s">
        <v>90</v>
      </c>
      <c r="BK170" s="206">
        <f>ROUND(I170*H170,2)</f>
        <v>0</v>
      </c>
      <c r="BL170" s="19" t="s">
        <v>158</v>
      </c>
      <c r="BM170" s="19" t="s">
        <v>247</v>
      </c>
    </row>
    <row r="171" spans="2:65" s="1" customFormat="1" ht="27" x14ac:dyDescent="0.3">
      <c r="B171" s="36"/>
      <c r="C171" s="58"/>
      <c r="D171" s="222" t="s">
        <v>160</v>
      </c>
      <c r="E171" s="58"/>
      <c r="F171" s="246" t="s">
        <v>248</v>
      </c>
      <c r="G171" s="58"/>
      <c r="H171" s="58"/>
      <c r="I171" s="163"/>
      <c r="J171" s="58"/>
      <c r="K171" s="58"/>
      <c r="L171" s="56"/>
      <c r="M171" s="73"/>
      <c r="N171" s="37"/>
      <c r="O171" s="37"/>
      <c r="P171" s="37"/>
      <c r="Q171" s="37"/>
      <c r="R171" s="37"/>
      <c r="S171" s="37"/>
      <c r="T171" s="74"/>
      <c r="AT171" s="19" t="s">
        <v>160</v>
      </c>
      <c r="AU171" s="19" t="s">
        <v>90</v>
      </c>
    </row>
    <row r="172" spans="2:65" s="1" customFormat="1" ht="22.5" customHeight="1" x14ac:dyDescent="0.3">
      <c r="B172" s="36"/>
      <c r="C172" s="195" t="s">
        <v>249</v>
      </c>
      <c r="D172" s="195" t="s">
        <v>153</v>
      </c>
      <c r="E172" s="196" t="s">
        <v>250</v>
      </c>
      <c r="F172" s="197" t="s">
        <v>251</v>
      </c>
      <c r="G172" s="198" t="s">
        <v>252</v>
      </c>
      <c r="H172" s="199">
        <v>8.4</v>
      </c>
      <c r="I172" s="200"/>
      <c r="J172" s="201">
        <f>ROUND(I172*H172,2)</f>
        <v>0</v>
      </c>
      <c r="K172" s="197" t="s">
        <v>157</v>
      </c>
      <c r="L172" s="56"/>
      <c r="M172" s="202" t="s">
        <v>77</v>
      </c>
      <c r="N172" s="203" t="s">
        <v>50</v>
      </c>
      <c r="O172" s="37"/>
      <c r="P172" s="204">
        <f>O172*H172</f>
        <v>0</v>
      </c>
      <c r="Q172" s="204">
        <v>1.9568E-4</v>
      </c>
      <c r="R172" s="204">
        <f>Q172*H172</f>
        <v>1.6437120000000001E-3</v>
      </c>
      <c r="S172" s="204">
        <v>0</v>
      </c>
      <c r="T172" s="205">
        <f>S172*H172</f>
        <v>0</v>
      </c>
      <c r="AR172" s="19" t="s">
        <v>158</v>
      </c>
      <c r="AT172" s="19" t="s">
        <v>153</v>
      </c>
      <c r="AU172" s="19" t="s">
        <v>90</v>
      </c>
      <c r="AY172" s="19" t="s">
        <v>151</v>
      </c>
      <c r="BE172" s="206">
        <f>IF(N172="základní",J172,0)</f>
        <v>0</v>
      </c>
      <c r="BF172" s="206">
        <f>IF(N172="snížená",J172,0)</f>
        <v>0</v>
      </c>
      <c r="BG172" s="206">
        <f>IF(N172="zákl. přenesená",J172,0)</f>
        <v>0</v>
      </c>
      <c r="BH172" s="206">
        <f>IF(N172="sníž. přenesená",J172,0)</f>
        <v>0</v>
      </c>
      <c r="BI172" s="206">
        <f>IF(N172="nulová",J172,0)</f>
        <v>0</v>
      </c>
      <c r="BJ172" s="19" t="s">
        <v>90</v>
      </c>
      <c r="BK172" s="206">
        <f>ROUND(I172*H172,2)</f>
        <v>0</v>
      </c>
      <c r="BL172" s="19" t="s">
        <v>158</v>
      </c>
      <c r="BM172" s="19" t="s">
        <v>253</v>
      </c>
    </row>
    <row r="173" spans="2:65" s="1" customFormat="1" x14ac:dyDescent="0.3">
      <c r="B173" s="36"/>
      <c r="C173" s="58"/>
      <c r="D173" s="207" t="s">
        <v>160</v>
      </c>
      <c r="E173" s="58"/>
      <c r="F173" s="208" t="s">
        <v>254</v>
      </c>
      <c r="G173" s="58"/>
      <c r="H173" s="58"/>
      <c r="I173" s="163"/>
      <c r="J173" s="58"/>
      <c r="K173" s="58"/>
      <c r="L173" s="56"/>
      <c r="M173" s="73"/>
      <c r="N173" s="37"/>
      <c r="O173" s="37"/>
      <c r="P173" s="37"/>
      <c r="Q173" s="37"/>
      <c r="R173" s="37"/>
      <c r="S173" s="37"/>
      <c r="T173" s="74"/>
      <c r="AT173" s="19" t="s">
        <v>160</v>
      </c>
      <c r="AU173" s="19" t="s">
        <v>90</v>
      </c>
    </row>
    <row r="174" spans="2:65" s="12" customFormat="1" x14ac:dyDescent="0.3">
      <c r="B174" s="209"/>
      <c r="C174" s="210"/>
      <c r="D174" s="207" t="s">
        <v>162</v>
      </c>
      <c r="E174" s="211" t="s">
        <v>77</v>
      </c>
      <c r="F174" s="212" t="s">
        <v>228</v>
      </c>
      <c r="G174" s="210"/>
      <c r="H174" s="213" t="s">
        <v>77</v>
      </c>
      <c r="I174" s="214"/>
      <c r="J174" s="210"/>
      <c r="K174" s="210"/>
      <c r="L174" s="215"/>
      <c r="M174" s="216"/>
      <c r="N174" s="217"/>
      <c r="O174" s="217"/>
      <c r="P174" s="217"/>
      <c r="Q174" s="217"/>
      <c r="R174" s="217"/>
      <c r="S174" s="217"/>
      <c r="T174" s="218"/>
      <c r="AT174" s="219" t="s">
        <v>162</v>
      </c>
      <c r="AU174" s="219" t="s">
        <v>90</v>
      </c>
      <c r="AV174" s="12" t="s">
        <v>23</v>
      </c>
      <c r="AW174" s="12" t="s">
        <v>41</v>
      </c>
      <c r="AX174" s="12" t="s">
        <v>79</v>
      </c>
      <c r="AY174" s="219" t="s">
        <v>151</v>
      </c>
    </row>
    <row r="175" spans="2:65" s="12" customFormat="1" x14ac:dyDescent="0.3">
      <c r="B175" s="209"/>
      <c r="C175" s="210"/>
      <c r="D175" s="207" t="s">
        <v>162</v>
      </c>
      <c r="E175" s="211" t="s">
        <v>77</v>
      </c>
      <c r="F175" s="212" t="s">
        <v>255</v>
      </c>
      <c r="G175" s="210"/>
      <c r="H175" s="213" t="s">
        <v>77</v>
      </c>
      <c r="I175" s="214"/>
      <c r="J175" s="210"/>
      <c r="K175" s="210"/>
      <c r="L175" s="215"/>
      <c r="M175" s="216"/>
      <c r="N175" s="217"/>
      <c r="O175" s="217"/>
      <c r="P175" s="217"/>
      <c r="Q175" s="217"/>
      <c r="R175" s="217"/>
      <c r="S175" s="217"/>
      <c r="T175" s="218"/>
      <c r="AT175" s="219" t="s">
        <v>162</v>
      </c>
      <c r="AU175" s="219" t="s">
        <v>90</v>
      </c>
      <c r="AV175" s="12" t="s">
        <v>23</v>
      </c>
      <c r="AW175" s="12" t="s">
        <v>41</v>
      </c>
      <c r="AX175" s="12" t="s">
        <v>79</v>
      </c>
      <c r="AY175" s="219" t="s">
        <v>151</v>
      </c>
    </row>
    <row r="176" spans="2:65" s="13" customFormat="1" x14ac:dyDescent="0.3">
      <c r="B176" s="220"/>
      <c r="C176" s="221"/>
      <c r="D176" s="207" t="s">
        <v>162</v>
      </c>
      <c r="E176" s="232" t="s">
        <v>77</v>
      </c>
      <c r="F176" s="233" t="s">
        <v>256</v>
      </c>
      <c r="G176" s="221"/>
      <c r="H176" s="234">
        <v>8.4</v>
      </c>
      <c r="I176" s="226"/>
      <c r="J176" s="221"/>
      <c r="K176" s="221"/>
      <c r="L176" s="227"/>
      <c r="M176" s="228"/>
      <c r="N176" s="229"/>
      <c r="O176" s="229"/>
      <c r="P176" s="229"/>
      <c r="Q176" s="229"/>
      <c r="R176" s="229"/>
      <c r="S176" s="229"/>
      <c r="T176" s="230"/>
      <c r="AT176" s="231" t="s">
        <v>162</v>
      </c>
      <c r="AU176" s="231" t="s">
        <v>90</v>
      </c>
      <c r="AV176" s="13" t="s">
        <v>90</v>
      </c>
      <c r="AW176" s="13" t="s">
        <v>41</v>
      </c>
      <c r="AX176" s="13" t="s">
        <v>23</v>
      </c>
      <c r="AY176" s="231" t="s">
        <v>151</v>
      </c>
    </row>
    <row r="177" spans="2:65" s="11" customFormat="1" ht="29.85" customHeight="1" x14ac:dyDescent="0.3">
      <c r="B177" s="178"/>
      <c r="C177" s="179"/>
      <c r="D177" s="192" t="s">
        <v>78</v>
      </c>
      <c r="E177" s="193" t="s">
        <v>187</v>
      </c>
      <c r="F177" s="193" t="s">
        <v>257</v>
      </c>
      <c r="G177" s="179"/>
      <c r="H177" s="179"/>
      <c r="I177" s="182"/>
      <c r="J177" s="194">
        <f>BK177</f>
        <v>0</v>
      </c>
      <c r="K177" s="179"/>
      <c r="L177" s="184"/>
      <c r="M177" s="185"/>
      <c r="N177" s="186"/>
      <c r="O177" s="186"/>
      <c r="P177" s="187">
        <f>SUM(P178:P198)</f>
        <v>0</v>
      </c>
      <c r="Q177" s="186"/>
      <c r="R177" s="187">
        <f>SUM(R178:R198)</f>
        <v>14.743912048</v>
      </c>
      <c r="S177" s="186"/>
      <c r="T177" s="188">
        <f>SUM(T178:T198)</f>
        <v>0</v>
      </c>
      <c r="AR177" s="189" t="s">
        <v>23</v>
      </c>
      <c r="AT177" s="190" t="s">
        <v>78</v>
      </c>
      <c r="AU177" s="190" t="s">
        <v>23</v>
      </c>
      <c r="AY177" s="189" t="s">
        <v>151</v>
      </c>
      <c r="BK177" s="191">
        <f>SUM(BK178:BK198)</f>
        <v>0</v>
      </c>
    </row>
    <row r="178" spans="2:65" s="1" customFormat="1" ht="22.5" customHeight="1" x14ac:dyDescent="0.3">
      <c r="B178" s="36"/>
      <c r="C178" s="195" t="s">
        <v>258</v>
      </c>
      <c r="D178" s="195" t="s">
        <v>153</v>
      </c>
      <c r="E178" s="196" t="s">
        <v>259</v>
      </c>
      <c r="F178" s="197" t="s">
        <v>260</v>
      </c>
      <c r="G178" s="198" t="s">
        <v>156</v>
      </c>
      <c r="H178" s="199">
        <v>21.94</v>
      </c>
      <c r="I178" s="200"/>
      <c r="J178" s="201">
        <f>ROUND(I178*H178,2)</f>
        <v>0</v>
      </c>
      <c r="K178" s="197" t="s">
        <v>157</v>
      </c>
      <c r="L178" s="56"/>
      <c r="M178" s="202" t="s">
        <v>77</v>
      </c>
      <c r="N178" s="203" t="s">
        <v>50</v>
      </c>
      <c r="O178" s="37"/>
      <c r="P178" s="204">
        <f>O178*H178</f>
        <v>0</v>
      </c>
      <c r="Q178" s="204">
        <v>0.1837</v>
      </c>
      <c r="R178" s="204">
        <f>Q178*H178</f>
        <v>4.0303780000000007</v>
      </c>
      <c r="S178" s="204">
        <v>0</v>
      </c>
      <c r="T178" s="205">
        <f>S178*H178</f>
        <v>0</v>
      </c>
      <c r="AR178" s="19" t="s">
        <v>158</v>
      </c>
      <c r="AT178" s="19" t="s">
        <v>153</v>
      </c>
      <c r="AU178" s="19" t="s">
        <v>90</v>
      </c>
      <c r="AY178" s="19" t="s">
        <v>151</v>
      </c>
      <c r="BE178" s="206">
        <f>IF(N178="základní",J178,0)</f>
        <v>0</v>
      </c>
      <c r="BF178" s="206">
        <f>IF(N178="snížená",J178,0)</f>
        <v>0</v>
      </c>
      <c r="BG178" s="206">
        <f>IF(N178="zákl. přenesená",J178,0)</f>
        <v>0</v>
      </c>
      <c r="BH178" s="206">
        <f>IF(N178="sníž. přenesená",J178,0)</f>
        <v>0</v>
      </c>
      <c r="BI178" s="206">
        <f>IF(N178="nulová",J178,0)</f>
        <v>0</v>
      </c>
      <c r="BJ178" s="19" t="s">
        <v>90</v>
      </c>
      <c r="BK178" s="206">
        <f>ROUND(I178*H178,2)</f>
        <v>0</v>
      </c>
      <c r="BL178" s="19" t="s">
        <v>158</v>
      </c>
      <c r="BM178" s="19" t="s">
        <v>261</v>
      </c>
    </row>
    <row r="179" spans="2:65" s="1" customFormat="1" x14ac:dyDescent="0.3">
      <c r="B179" s="36"/>
      <c r="C179" s="58"/>
      <c r="D179" s="207" t="s">
        <v>160</v>
      </c>
      <c r="E179" s="58"/>
      <c r="F179" s="208" t="s">
        <v>262</v>
      </c>
      <c r="G179" s="58"/>
      <c r="H179" s="58"/>
      <c r="I179" s="163"/>
      <c r="J179" s="58"/>
      <c r="K179" s="58"/>
      <c r="L179" s="56"/>
      <c r="M179" s="73"/>
      <c r="N179" s="37"/>
      <c r="O179" s="37"/>
      <c r="P179" s="37"/>
      <c r="Q179" s="37"/>
      <c r="R179" s="37"/>
      <c r="S179" s="37"/>
      <c r="T179" s="74"/>
      <c r="AT179" s="19" t="s">
        <v>160</v>
      </c>
      <c r="AU179" s="19" t="s">
        <v>90</v>
      </c>
    </row>
    <row r="180" spans="2:65" s="12" customFormat="1" x14ac:dyDescent="0.3">
      <c r="B180" s="209"/>
      <c r="C180" s="210"/>
      <c r="D180" s="207" t="s">
        <v>162</v>
      </c>
      <c r="E180" s="211" t="s">
        <v>77</v>
      </c>
      <c r="F180" s="212" t="s">
        <v>204</v>
      </c>
      <c r="G180" s="210"/>
      <c r="H180" s="213" t="s">
        <v>77</v>
      </c>
      <c r="I180" s="214"/>
      <c r="J180" s="210"/>
      <c r="K180" s="210"/>
      <c r="L180" s="215"/>
      <c r="M180" s="216"/>
      <c r="N180" s="217"/>
      <c r="O180" s="217"/>
      <c r="P180" s="217"/>
      <c r="Q180" s="217"/>
      <c r="R180" s="217"/>
      <c r="S180" s="217"/>
      <c r="T180" s="218"/>
      <c r="AT180" s="219" t="s">
        <v>162</v>
      </c>
      <c r="AU180" s="219" t="s">
        <v>90</v>
      </c>
      <c r="AV180" s="12" t="s">
        <v>23</v>
      </c>
      <c r="AW180" s="12" t="s">
        <v>41</v>
      </c>
      <c r="AX180" s="12" t="s">
        <v>79</v>
      </c>
      <c r="AY180" s="219" t="s">
        <v>151</v>
      </c>
    </row>
    <row r="181" spans="2:65" s="13" customFormat="1" x14ac:dyDescent="0.3">
      <c r="B181" s="220"/>
      <c r="C181" s="221"/>
      <c r="D181" s="207" t="s">
        <v>162</v>
      </c>
      <c r="E181" s="232" t="s">
        <v>77</v>
      </c>
      <c r="F181" s="233" t="s">
        <v>263</v>
      </c>
      <c r="G181" s="221"/>
      <c r="H181" s="234">
        <v>17.16</v>
      </c>
      <c r="I181" s="226"/>
      <c r="J181" s="221"/>
      <c r="K181" s="221"/>
      <c r="L181" s="227"/>
      <c r="M181" s="228"/>
      <c r="N181" s="229"/>
      <c r="O181" s="229"/>
      <c r="P181" s="229"/>
      <c r="Q181" s="229"/>
      <c r="R181" s="229"/>
      <c r="S181" s="229"/>
      <c r="T181" s="230"/>
      <c r="AT181" s="231" t="s">
        <v>162</v>
      </c>
      <c r="AU181" s="231" t="s">
        <v>90</v>
      </c>
      <c r="AV181" s="13" t="s">
        <v>90</v>
      </c>
      <c r="AW181" s="13" t="s">
        <v>41</v>
      </c>
      <c r="AX181" s="13" t="s">
        <v>79</v>
      </c>
      <c r="AY181" s="231" t="s">
        <v>151</v>
      </c>
    </row>
    <row r="182" spans="2:65" s="13" customFormat="1" x14ac:dyDescent="0.3">
      <c r="B182" s="220"/>
      <c r="C182" s="221"/>
      <c r="D182" s="207" t="s">
        <v>162</v>
      </c>
      <c r="E182" s="232" t="s">
        <v>77</v>
      </c>
      <c r="F182" s="233" t="s">
        <v>264</v>
      </c>
      <c r="G182" s="221"/>
      <c r="H182" s="234">
        <v>4.78</v>
      </c>
      <c r="I182" s="226"/>
      <c r="J182" s="221"/>
      <c r="K182" s="221"/>
      <c r="L182" s="227"/>
      <c r="M182" s="228"/>
      <c r="N182" s="229"/>
      <c r="O182" s="229"/>
      <c r="P182" s="229"/>
      <c r="Q182" s="229"/>
      <c r="R182" s="229"/>
      <c r="S182" s="229"/>
      <c r="T182" s="230"/>
      <c r="AT182" s="231" t="s">
        <v>162</v>
      </c>
      <c r="AU182" s="231" t="s">
        <v>90</v>
      </c>
      <c r="AV182" s="13" t="s">
        <v>90</v>
      </c>
      <c r="AW182" s="13" t="s">
        <v>41</v>
      </c>
      <c r="AX182" s="13" t="s">
        <v>79</v>
      </c>
      <c r="AY182" s="231" t="s">
        <v>151</v>
      </c>
    </row>
    <row r="183" spans="2:65" s="14" customFormat="1" x14ac:dyDescent="0.3">
      <c r="B183" s="235"/>
      <c r="C183" s="236"/>
      <c r="D183" s="222" t="s">
        <v>162</v>
      </c>
      <c r="E183" s="237" t="s">
        <v>77</v>
      </c>
      <c r="F183" s="238" t="s">
        <v>174</v>
      </c>
      <c r="G183" s="236"/>
      <c r="H183" s="239">
        <v>21.94</v>
      </c>
      <c r="I183" s="240"/>
      <c r="J183" s="236"/>
      <c r="K183" s="236"/>
      <c r="L183" s="241"/>
      <c r="M183" s="242"/>
      <c r="N183" s="243"/>
      <c r="O183" s="243"/>
      <c r="P183" s="243"/>
      <c r="Q183" s="243"/>
      <c r="R183" s="243"/>
      <c r="S183" s="243"/>
      <c r="T183" s="244"/>
      <c r="AT183" s="245" t="s">
        <v>162</v>
      </c>
      <c r="AU183" s="245" t="s">
        <v>90</v>
      </c>
      <c r="AV183" s="14" t="s">
        <v>158</v>
      </c>
      <c r="AW183" s="14" t="s">
        <v>41</v>
      </c>
      <c r="AX183" s="14" t="s">
        <v>23</v>
      </c>
      <c r="AY183" s="245" t="s">
        <v>151</v>
      </c>
    </row>
    <row r="184" spans="2:65" s="1" customFormat="1" ht="31.5" customHeight="1" x14ac:dyDescent="0.3">
      <c r="B184" s="36"/>
      <c r="C184" s="195" t="s">
        <v>8</v>
      </c>
      <c r="D184" s="195" t="s">
        <v>153</v>
      </c>
      <c r="E184" s="196" t="s">
        <v>265</v>
      </c>
      <c r="F184" s="197" t="s">
        <v>266</v>
      </c>
      <c r="G184" s="198" t="s">
        <v>252</v>
      </c>
      <c r="H184" s="199">
        <v>63.63</v>
      </c>
      <c r="I184" s="200"/>
      <c r="J184" s="201">
        <f>ROUND(I184*H184,2)</f>
        <v>0</v>
      </c>
      <c r="K184" s="197" t="s">
        <v>157</v>
      </c>
      <c r="L184" s="56"/>
      <c r="M184" s="202" t="s">
        <v>77</v>
      </c>
      <c r="N184" s="203" t="s">
        <v>50</v>
      </c>
      <c r="O184" s="37"/>
      <c r="P184" s="204">
        <f>O184*H184</f>
        <v>0</v>
      </c>
      <c r="Q184" s="204">
        <v>0.12949959999999999</v>
      </c>
      <c r="R184" s="204">
        <f>Q184*H184</f>
        <v>8.2400595479999996</v>
      </c>
      <c r="S184" s="204">
        <v>0</v>
      </c>
      <c r="T184" s="205">
        <f>S184*H184</f>
        <v>0</v>
      </c>
      <c r="AR184" s="19" t="s">
        <v>158</v>
      </c>
      <c r="AT184" s="19" t="s">
        <v>153</v>
      </c>
      <c r="AU184" s="19" t="s">
        <v>90</v>
      </c>
      <c r="AY184" s="19" t="s">
        <v>151</v>
      </c>
      <c r="BE184" s="206">
        <f>IF(N184="základní",J184,0)</f>
        <v>0</v>
      </c>
      <c r="BF184" s="206">
        <f>IF(N184="snížená",J184,0)</f>
        <v>0</v>
      </c>
      <c r="BG184" s="206">
        <f>IF(N184="zákl. přenesená",J184,0)</f>
        <v>0</v>
      </c>
      <c r="BH184" s="206">
        <f>IF(N184="sníž. přenesená",J184,0)</f>
        <v>0</v>
      </c>
      <c r="BI184" s="206">
        <f>IF(N184="nulová",J184,0)</f>
        <v>0</v>
      </c>
      <c r="BJ184" s="19" t="s">
        <v>90</v>
      </c>
      <c r="BK184" s="206">
        <f>ROUND(I184*H184,2)</f>
        <v>0</v>
      </c>
      <c r="BL184" s="19" t="s">
        <v>158</v>
      </c>
      <c r="BM184" s="19" t="s">
        <v>267</v>
      </c>
    </row>
    <row r="185" spans="2:65" s="1" customFormat="1" ht="40.5" x14ac:dyDescent="0.3">
      <c r="B185" s="36"/>
      <c r="C185" s="58"/>
      <c r="D185" s="207" t="s">
        <v>160</v>
      </c>
      <c r="E185" s="58"/>
      <c r="F185" s="208" t="s">
        <v>268</v>
      </c>
      <c r="G185" s="58"/>
      <c r="H185" s="58"/>
      <c r="I185" s="163"/>
      <c r="J185" s="58"/>
      <c r="K185" s="58"/>
      <c r="L185" s="56"/>
      <c r="M185" s="73"/>
      <c r="N185" s="37"/>
      <c r="O185" s="37"/>
      <c r="P185" s="37"/>
      <c r="Q185" s="37"/>
      <c r="R185" s="37"/>
      <c r="S185" s="37"/>
      <c r="T185" s="74"/>
      <c r="AT185" s="19" t="s">
        <v>160</v>
      </c>
      <c r="AU185" s="19" t="s">
        <v>90</v>
      </c>
    </row>
    <row r="186" spans="2:65" s="12" customFormat="1" x14ac:dyDescent="0.3">
      <c r="B186" s="209"/>
      <c r="C186" s="210"/>
      <c r="D186" s="207" t="s">
        <v>162</v>
      </c>
      <c r="E186" s="211" t="s">
        <v>77</v>
      </c>
      <c r="F186" s="212" t="s">
        <v>163</v>
      </c>
      <c r="G186" s="210"/>
      <c r="H186" s="213" t="s">
        <v>77</v>
      </c>
      <c r="I186" s="214"/>
      <c r="J186" s="210"/>
      <c r="K186" s="210"/>
      <c r="L186" s="215"/>
      <c r="M186" s="216"/>
      <c r="N186" s="217"/>
      <c r="O186" s="217"/>
      <c r="P186" s="217"/>
      <c r="Q186" s="217"/>
      <c r="R186" s="217"/>
      <c r="S186" s="217"/>
      <c r="T186" s="218"/>
      <c r="AT186" s="219" t="s">
        <v>162</v>
      </c>
      <c r="AU186" s="219" t="s">
        <v>90</v>
      </c>
      <c r="AV186" s="12" t="s">
        <v>23</v>
      </c>
      <c r="AW186" s="12" t="s">
        <v>41</v>
      </c>
      <c r="AX186" s="12" t="s">
        <v>79</v>
      </c>
      <c r="AY186" s="219" t="s">
        <v>151</v>
      </c>
    </row>
    <row r="187" spans="2:65" s="12" customFormat="1" x14ac:dyDescent="0.3">
      <c r="B187" s="209"/>
      <c r="C187" s="210"/>
      <c r="D187" s="207" t="s">
        <v>162</v>
      </c>
      <c r="E187" s="211" t="s">
        <v>77</v>
      </c>
      <c r="F187" s="212" t="s">
        <v>171</v>
      </c>
      <c r="G187" s="210"/>
      <c r="H187" s="213" t="s">
        <v>77</v>
      </c>
      <c r="I187" s="214"/>
      <c r="J187" s="210"/>
      <c r="K187" s="210"/>
      <c r="L187" s="215"/>
      <c r="M187" s="216"/>
      <c r="N187" s="217"/>
      <c r="O187" s="217"/>
      <c r="P187" s="217"/>
      <c r="Q187" s="217"/>
      <c r="R187" s="217"/>
      <c r="S187" s="217"/>
      <c r="T187" s="218"/>
      <c r="AT187" s="219" t="s">
        <v>162</v>
      </c>
      <c r="AU187" s="219" t="s">
        <v>90</v>
      </c>
      <c r="AV187" s="12" t="s">
        <v>23</v>
      </c>
      <c r="AW187" s="12" t="s">
        <v>41</v>
      </c>
      <c r="AX187" s="12" t="s">
        <v>79</v>
      </c>
      <c r="AY187" s="219" t="s">
        <v>151</v>
      </c>
    </row>
    <row r="188" spans="2:65" s="13" customFormat="1" x14ac:dyDescent="0.3">
      <c r="B188" s="220"/>
      <c r="C188" s="221"/>
      <c r="D188" s="207" t="s">
        <v>162</v>
      </c>
      <c r="E188" s="232" t="s">
        <v>77</v>
      </c>
      <c r="F188" s="233" t="s">
        <v>269</v>
      </c>
      <c r="G188" s="221"/>
      <c r="H188" s="234">
        <v>51.48</v>
      </c>
      <c r="I188" s="226"/>
      <c r="J188" s="221"/>
      <c r="K188" s="221"/>
      <c r="L188" s="227"/>
      <c r="M188" s="228"/>
      <c r="N188" s="229"/>
      <c r="O188" s="229"/>
      <c r="P188" s="229"/>
      <c r="Q188" s="229"/>
      <c r="R188" s="229"/>
      <c r="S188" s="229"/>
      <c r="T188" s="230"/>
      <c r="AT188" s="231" t="s">
        <v>162</v>
      </c>
      <c r="AU188" s="231" t="s">
        <v>90</v>
      </c>
      <c r="AV188" s="13" t="s">
        <v>90</v>
      </c>
      <c r="AW188" s="13" t="s">
        <v>41</v>
      </c>
      <c r="AX188" s="13" t="s">
        <v>79</v>
      </c>
      <c r="AY188" s="231" t="s">
        <v>151</v>
      </c>
    </row>
    <row r="189" spans="2:65" s="13" customFormat="1" x14ac:dyDescent="0.3">
      <c r="B189" s="220"/>
      <c r="C189" s="221"/>
      <c r="D189" s="207" t="s">
        <v>162</v>
      </c>
      <c r="E189" s="232" t="s">
        <v>77</v>
      </c>
      <c r="F189" s="233" t="s">
        <v>270</v>
      </c>
      <c r="G189" s="221"/>
      <c r="H189" s="234">
        <v>12.15</v>
      </c>
      <c r="I189" s="226"/>
      <c r="J189" s="221"/>
      <c r="K189" s="221"/>
      <c r="L189" s="227"/>
      <c r="M189" s="228"/>
      <c r="N189" s="229"/>
      <c r="O189" s="229"/>
      <c r="P189" s="229"/>
      <c r="Q189" s="229"/>
      <c r="R189" s="229"/>
      <c r="S189" s="229"/>
      <c r="T189" s="230"/>
      <c r="AT189" s="231" t="s">
        <v>162</v>
      </c>
      <c r="AU189" s="231" t="s">
        <v>90</v>
      </c>
      <c r="AV189" s="13" t="s">
        <v>90</v>
      </c>
      <c r="AW189" s="13" t="s">
        <v>41</v>
      </c>
      <c r="AX189" s="13" t="s">
        <v>79</v>
      </c>
      <c r="AY189" s="231" t="s">
        <v>151</v>
      </c>
    </row>
    <row r="190" spans="2:65" s="14" customFormat="1" x14ac:dyDescent="0.3">
      <c r="B190" s="235"/>
      <c r="C190" s="236"/>
      <c r="D190" s="222" t="s">
        <v>162</v>
      </c>
      <c r="E190" s="237" t="s">
        <v>77</v>
      </c>
      <c r="F190" s="238" t="s">
        <v>174</v>
      </c>
      <c r="G190" s="236"/>
      <c r="H190" s="239">
        <v>63.63</v>
      </c>
      <c r="I190" s="240"/>
      <c r="J190" s="236"/>
      <c r="K190" s="236"/>
      <c r="L190" s="241"/>
      <c r="M190" s="242"/>
      <c r="N190" s="243"/>
      <c r="O190" s="243"/>
      <c r="P190" s="243"/>
      <c r="Q190" s="243"/>
      <c r="R190" s="243"/>
      <c r="S190" s="243"/>
      <c r="T190" s="244"/>
      <c r="AT190" s="245" t="s">
        <v>162</v>
      </c>
      <c r="AU190" s="245" t="s">
        <v>90</v>
      </c>
      <c r="AV190" s="14" t="s">
        <v>158</v>
      </c>
      <c r="AW190" s="14" t="s">
        <v>41</v>
      </c>
      <c r="AX190" s="14" t="s">
        <v>23</v>
      </c>
      <c r="AY190" s="245" t="s">
        <v>151</v>
      </c>
    </row>
    <row r="191" spans="2:65" s="1" customFormat="1" ht="22.5" customHeight="1" x14ac:dyDescent="0.3">
      <c r="B191" s="36"/>
      <c r="C191" s="247" t="s">
        <v>271</v>
      </c>
      <c r="D191" s="247" t="s">
        <v>209</v>
      </c>
      <c r="E191" s="248" t="s">
        <v>272</v>
      </c>
      <c r="F191" s="249" t="s">
        <v>273</v>
      </c>
      <c r="G191" s="250" t="s">
        <v>274</v>
      </c>
      <c r="H191" s="251">
        <v>66.811999999999998</v>
      </c>
      <c r="I191" s="252"/>
      <c r="J191" s="253">
        <f>ROUND(I191*H191,2)</f>
        <v>0</v>
      </c>
      <c r="K191" s="249" t="s">
        <v>157</v>
      </c>
      <c r="L191" s="254"/>
      <c r="M191" s="255" t="s">
        <v>77</v>
      </c>
      <c r="N191" s="256" t="s">
        <v>50</v>
      </c>
      <c r="O191" s="37"/>
      <c r="P191" s="204">
        <f>O191*H191</f>
        <v>0</v>
      </c>
      <c r="Q191" s="204">
        <v>3.5999999999999997E-2</v>
      </c>
      <c r="R191" s="204">
        <f>Q191*H191</f>
        <v>2.4052319999999998</v>
      </c>
      <c r="S191" s="204">
        <v>0</v>
      </c>
      <c r="T191" s="205">
        <f>S191*H191</f>
        <v>0</v>
      </c>
      <c r="AR191" s="19" t="s">
        <v>208</v>
      </c>
      <c r="AT191" s="19" t="s">
        <v>209</v>
      </c>
      <c r="AU191" s="19" t="s">
        <v>90</v>
      </c>
      <c r="AY191" s="19" t="s">
        <v>151</v>
      </c>
      <c r="BE191" s="206">
        <f>IF(N191="základní",J191,0)</f>
        <v>0</v>
      </c>
      <c r="BF191" s="206">
        <f>IF(N191="snížená",J191,0)</f>
        <v>0</v>
      </c>
      <c r="BG191" s="206">
        <f>IF(N191="zákl. přenesená",J191,0)</f>
        <v>0</v>
      </c>
      <c r="BH191" s="206">
        <f>IF(N191="sníž. přenesená",J191,0)</f>
        <v>0</v>
      </c>
      <c r="BI191" s="206">
        <f>IF(N191="nulová",J191,0)</f>
        <v>0</v>
      </c>
      <c r="BJ191" s="19" t="s">
        <v>90</v>
      </c>
      <c r="BK191" s="206">
        <f>ROUND(I191*H191,2)</f>
        <v>0</v>
      </c>
      <c r="BL191" s="19" t="s">
        <v>158</v>
      </c>
      <c r="BM191" s="19" t="s">
        <v>275</v>
      </c>
    </row>
    <row r="192" spans="2:65" s="1" customFormat="1" x14ac:dyDescent="0.3">
      <c r="B192" s="36"/>
      <c r="C192" s="58"/>
      <c r="D192" s="207" t="s">
        <v>160</v>
      </c>
      <c r="E192" s="58"/>
      <c r="F192" s="208" t="s">
        <v>276</v>
      </c>
      <c r="G192" s="58"/>
      <c r="H192" s="58"/>
      <c r="I192" s="163"/>
      <c r="J192" s="58"/>
      <c r="K192" s="58"/>
      <c r="L192" s="56"/>
      <c r="M192" s="73"/>
      <c r="N192" s="37"/>
      <c r="O192" s="37"/>
      <c r="P192" s="37"/>
      <c r="Q192" s="37"/>
      <c r="R192" s="37"/>
      <c r="S192" s="37"/>
      <c r="T192" s="74"/>
      <c r="AT192" s="19" t="s">
        <v>160</v>
      </c>
      <c r="AU192" s="19" t="s">
        <v>90</v>
      </c>
    </row>
    <row r="193" spans="2:65" s="13" customFormat="1" x14ac:dyDescent="0.3">
      <c r="B193" s="220"/>
      <c r="C193" s="221"/>
      <c r="D193" s="222" t="s">
        <v>162</v>
      </c>
      <c r="E193" s="221"/>
      <c r="F193" s="224" t="s">
        <v>277</v>
      </c>
      <c r="G193" s="221"/>
      <c r="H193" s="225">
        <v>66.811999999999998</v>
      </c>
      <c r="I193" s="226"/>
      <c r="J193" s="221"/>
      <c r="K193" s="221"/>
      <c r="L193" s="227"/>
      <c r="M193" s="228"/>
      <c r="N193" s="229"/>
      <c r="O193" s="229"/>
      <c r="P193" s="229"/>
      <c r="Q193" s="229"/>
      <c r="R193" s="229"/>
      <c r="S193" s="229"/>
      <c r="T193" s="230"/>
      <c r="AT193" s="231" t="s">
        <v>162</v>
      </c>
      <c r="AU193" s="231" t="s">
        <v>90</v>
      </c>
      <c r="AV193" s="13" t="s">
        <v>90</v>
      </c>
      <c r="AW193" s="13" t="s">
        <v>4</v>
      </c>
      <c r="AX193" s="13" t="s">
        <v>23</v>
      </c>
      <c r="AY193" s="231" t="s">
        <v>151</v>
      </c>
    </row>
    <row r="194" spans="2:65" s="1" customFormat="1" ht="22.5" customHeight="1" x14ac:dyDescent="0.3">
      <c r="B194" s="36"/>
      <c r="C194" s="195" t="s">
        <v>278</v>
      </c>
      <c r="D194" s="195" t="s">
        <v>153</v>
      </c>
      <c r="E194" s="196" t="s">
        <v>279</v>
      </c>
      <c r="F194" s="197" t="s">
        <v>280</v>
      </c>
      <c r="G194" s="198" t="s">
        <v>156</v>
      </c>
      <c r="H194" s="199">
        <v>0.81</v>
      </c>
      <c r="I194" s="200"/>
      <c r="J194" s="201">
        <f>ROUND(I194*H194,2)</f>
        <v>0</v>
      </c>
      <c r="K194" s="197" t="s">
        <v>157</v>
      </c>
      <c r="L194" s="56"/>
      <c r="M194" s="202" t="s">
        <v>77</v>
      </c>
      <c r="N194" s="203" t="s">
        <v>50</v>
      </c>
      <c r="O194" s="37"/>
      <c r="P194" s="204">
        <f>O194*H194</f>
        <v>0</v>
      </c>
      <c r="Q194" s="204">
        <v>8.4250000000000005E-2</v>
      </c>
      <c r="R194" s="204">
        <f>Q194*H194</f>
        <v>6.8242500000000011E-2</v>
      </c>
      <c r="S194" s="204">
        <v>0</v>
      </c>
      <c r="T194" s="205">
        <f>S194*H194</f>
        <v>0</v>
      </c>
      <c r="AR194" s="19" t="s">
        <v>158</v>
      </c>
      <c r="AT194" s="19" t="s">
        <v>153</v>
      </c>
      <c r="AU194" s="19" t="s">
        <v>90</v>
      </c>
      <c r="AY194" s="19" t="s">
        <v>151</v>
      </c>
      <c r="BE194" s="206">
        <f>IF(N194="základní",J194,0)</f>
        <v>0</v>
      </c>
      <c r="BF194" s="206">
        <f>IF(N194="snížená",J194,0)</f>
        <v>0</v>
      </c>
      <c r="BG194" s="206">
        <f>IF(N194="zákl. přenesená",J194,0)</f>
        <v>0</v>
      </c>
      <c r="BH194" s="206">
        <f>IF(N194="sníž. přenesená",J194,0)</f>
        <v>0</v>
      </c>
      <c r="BI194" s="206">
        <f>IF(N194="nulová",J194,0)</f>
        <v>0</v>
      </c>
      <c r="BJ194" s="19" t="s">
        <v>90</v>
      </c>
      <c r="BK194" s="206">
        <f>ROUND(I194*H194,2)</f>
        <v>0</v>
      </c>
      <c r="BL194" s="19" t="s">
        <v>158</v>
      </c>
      <c r="BM194" s="19" t="s">
        <v>281</v>
      </c>
    </row>
    <row r="195" spans="2:65" s="1" customFormat="1" ht="40.5" x14ac:dyDescent="0.3">
      <c r="B195" s="36"/>
      <c r="C195" s="58"/>
      <c r="D195" s="207" t="s">
        <v>160</v>
      </c>
      <c r="E195" s="58"/>
      <c r="F195" s="208" t="s">
        <v>282</v>
      </c>
      <c r="G195" s="58"/>
      <c r="H195" s="58"/>
      <c r="I195" s="163"/>
      <c r="J195" s="58"/>
      <c r="K195" s="58"/>
      <c r="L195" s="56"/>
      <c r="M195" s="73"/>
      <c r="N195" s="37"/>
      <c r="O195" s="37"/>
      <c r="P195" s="37"/>
      <c r="Q195" s="37"/>
      <c r="R195" s="37"/>
      <c r="S195" s="37"/>
      <c r="T195" s="74"/>
      <c r="AT195" s="19" t="s">
        <v>160</v>
      </c>
      <c r="AU195" s="19" t="s">
        <v>90</v>
      </c>
    </row>
    <row r="196" spans="2:65" s="12" customFormat="1" x14ac:dyDescent="0.3">
      <c r="B196" s="209"/>
      <c r="C196" s="210"/>
      <c r="D196" s="207" t="s">
        <v>162</v>
      </c>
      <c r="E196" s="211" t="s">
        <v>77</v>
      </c>
      <c r="F196" s="212" t="s">
        <v>163</v>
      </c>
      <c r="G196" s="210"/>
      <c r="H196" s="213" t="s">
        <v>77</v>
      </c>
      <c r="I196" s="214"/>
      <c r="J196" s="210"/>
      <c r="K196" s="210"/>
      <c r="L196" s="215"/>
      <c r="M196" s="216"/>
      <c r="N196" s="217"/>
      <c r="O196" s="217"/>
      <c r="P196" s="217"/>
      <c r="Q196" s="217"/>
      <c r="R196" s="217"/>
      <c r="S196" s="217"/>
      <c r="T196" s="218"/>
      <c r="AT196" s="219" t="s">
        <v>162</v>
      </c>
      <c r="AU196" s="219" t="s">
        <v>90</v>
      </c>
      <c r="AV196" s="12" t="s">
        <v>23</v>
      </c>
      <c r="AW196" s="12" t="s">
        <v>41</v>
      </c>
      <c r="AX196" s="12" t="s">
        <v>79</v>
      </c>
      <c r="AY196" s="219" t="s">
        <v>151</v>
      </c>
    </row>
    <row r="197" spans="2:65" s="12" customFormat="1" x14ac:dyDescent="0.3">
      <c r="B197" s="209"/>
      <c r="C197" s="210"/>
      <c r="D197" s="207" t="s">
        <v>162</v>
      </c>
      <c r="E197" s="211" t="s">
        <v>77</v>
      </c>
      <c r="F197" s="212" t="s">
        <v>164</v>
      </c>
      <c r="G197" s="210"/>
      <c r="H197" s="213" t="s">
        <v>77</v>
      </c>
      <c r="I197" s="214"/>
      <c r="J197" s="210"/>
      <c r="K197" s="210"/>
      <c r="L197" s="215"/>
      <c r="M197" s="216"/>
      <c r="N197" s="217"/>
      <c r="O197" s="217"/>
      <c r="P197" s="217"/>
      <c r="Q197" s="217"/>
      <c r="R197" s="217"/>
      <c r="S197" s="217"/>
      <c r="T197" s="218"/>
      <c r="AT197" s="219" t="s">
        <v>162</v>
      </c>
      <c r="AU197" s="219" t="s">
        <v>90</v>
      </c>
      <c r="AV197" s="12" t="s">
        <v>23</v>
      </c>
      <c r="AW197" s="12" t="s">
        <v>41</v>
      </c>
      <c r="AX197" s="12" t="s">
        <v>79</v>
      </c>
      <c r="AY197" s="219" t="s">
        <v>151</v>
      </c>
    </row>
    <row r="198" spans="2:65" s="13" customFormat="1" x14ac:dyDescent="0.3">
      <c r="B198" s="220"/>
      <c r="C198" s="221"/>
      <c r="D198" s="207" t="s">
        <v>162</v>
      </c>
      <c r="E198" s="232" t="s">
        <v>77</v>
      </c>
      <c r="F198" s="233" t="s">
        <v>165</v>
      </c>
      <c r="G198" s="221"/>
      <c r="H198" s="234">
        <v>0.81</v>
      </c>
      <c r="I198" s="226"/>
      <c r="J198" s="221"/>
      <c r="K198" s="221"/>
      <c r="L198" s="227"/>
      <c r="M198" s="228"/>
      <c r="N198" s="229"/>
      <c r="O198" s="229"/>
      <c r="P198" s="229"/>
      <c r="Q198" s="229"/>
      <c r="R198" s="229"/>
      <c r="S198" s="229"/>
      <c r="T198" s="230"/>
      <c r="AT198" s="231" t="s">
        <v>162</v>
      </c>
      <c r="AU198" s="231" t="s">
        <v>90</v>
      </c>
      <c r="AV198" s="13" t="s">
        <v>90</v>
      </c>
      <c r="AW198" s="13" t="s">
        <v>41</v>
      </c>
      <c r="AX198" s="13" t="s">
        <v>23</v>
      </c>
      <c r="AY198" s="231" t="s">
        <v>151</v>
      </c>
    </row>
    <row r="199" spans="2:65" s="11" customFormat="1" ht="29.85" customHeight="1" x14ac:dyDescent="0.3">
      <c r="B199" s="178"/>
      <c r="C199" s="179"/>
      <c r="D199" s="192" t="s">
        <v>78</v>
      </c>
      <c r="E199" s="193" t="s">
        <v>191</v>
      </c>
      <c r="F199" s="193" t="s">
        <v>283</v>
      </c>
      <c r="G199" s="179"/>
      <c r="H199" s="179"/>
      <c r="I199" s="182"/>
      <c r="J199" s="194">
        <f>BK199</f>
        <v>0</v>
      </c>
      <c r="K199" s="179"/>
      <c r="L199" s="184"/>
      <c r="M199" s="185"/>
      <c r="N199" s="186"/>
      <c r="O199" s="186"/>
      <c r="P199" s="187">
        <f>SUM(P200:P843)</f>
        <v>0</v>
      </c>
      <c r="Q199" s="186"/>
      <c r="R199" s="187">
        <f>SUM(R200:R843)</f>
        <v>45.645731666900005</v>
      </c>
      <c r="S199" s="186"/>
      <c r="T199" s="188">
        <f>SUM(T200:T843)</f>
        <v>0</v>
      </c>
      <c r="AR199" s="189" t="s">
        <v>23</v>
      </c>
      <c r="AT199" s="190" t="s">
        <v>78</v>
      </c>
      <c r="AU199" s="190" t="s">
        <v>23</v>
      </c>
      <c r="AY199" s="189" t="s">
        <v>151</v>
      </c>
      <c r="BK199" s="191">
        <f>SUM(BK200:BK843)</f>
        <v>0</v>
      </c>
    </row>
    <row r="200" spans="2:65" s="1" customFormat="1" ht="22.5" customHeight="1" x14ac:dyDescent="0.3">
      <c r="B200" s="36"/>
      <c r="C200" s="195" t="s">
        <v>284</v>
      </c>
      <c r="D200" s="195" t="s">
        <v>153</v>
      </c>
      <c r="E200" s="196" t="s">
        <v>285</v>
      </c>
      <c r="F200" s="197" t="s">
        <v>286</v>
      </c>
      <c r="G200" s="198" t="s">
        <v>156</v>
      </c>
      <c r="H200" s="199">
        <v>189.048</v>
      </c>
      <c r="I200" s="200"/>
      <c r="J200" s="201">
        <f>ROUND(I200*H200,2)</f>
        <v>0</v>
      </c>
      <c r="K200" s="197" t="s">
        <v>157</v>
      </c>
      <c r="L200" s="56"/>
      <c r="M200" s="202" t="s">
        <v>77</v>
      </c>
      <c r="N200" s="203" t="s">
        <v>50</v>
      </c>
      <c r="O200" s="37"/>
      <c r="P200" s="204">
        <f>O200*H200</f>
        <v>0</v>
      </c>
      <c r="Q200" s="204">
        <v>2.63E-4</v>
      </c>
      <c r="R200" s="204">
        <f>Q200*H200</f>
        <v>4.9719623999999997E-2</v>
      </c>
      <c r="S200" s="204">
        <v>0</v>
      </c>
      <c r="T200" s="205">
        <f>S200*H200</f>
        <v>0</v>
      </c>
      <c r="AR200" s="19" t="s">
        <v>158</v>
      </c>
      <c r="AT200" s="19" t="s">
        <v>153</v>
      </c>
      <c r="AU200" s="19" t="s">
        <v>90</v>
      </c>
      <c r="AY200" s="19" t="s">
        <v>151</v>
      </c>
      <c r="BE200" s="206">
        <f>IF(N200="základní",J200,0)</f>
        <v>0</v>
      </c>
      <c r="BF200" s="206">
        <f>IF(N200="snížená",J200,0)</f>
        <v>0</v>
      </c>
      <c r="BG200" s="206">
        <f>IF(N200="zákl. přenesená",J200,0)</f>
        <v>0</v>
      </c>
      <c r="BH200" s="206">
        <f>IF(N200="sníž. přenesená",J200,0)</f>
        <v>0</v>
      </c>
      <c r="BI200" s="206">
        <f>IF(N200="nulová",J200,0)</f>
        <v>0</v>
      </c>
      <c r="BJ200" s="19" t="s">
        <v>90</v>
      </c>
      <c r="BK200" s="206">
        <f>ROUND(I200*H200,2)</f>
        <v>0</v>
      </c>
      <c r="BL200" s="19" t="s">
        <v>158</v>
      </c>
      <c r="BM200" s="19" t="s">
        <v>287</v>
      </c>
    </row>
    <row r="201" spans="2:65" s="1" customFormat="1" ht="27" x14ac:dyDescent="0.3">
      <c r="B201" s="36"/>
      <c r="C201" s="58"/>
      <c r="D201" s="207" t="s">
        <v>160</v>
      </c>
      <c r="E201" s="58"/>
      <c r="F201" s="208" t="s">
        <v>288</v>
      </c>
      <c r="G201" s="58"/>
      <c r="H201" s="58"/>
      <c r="I201" s="163"/>
      <c r="J201" s="58"/>
      <c r="K201" s="58"/>
      <c r="L201" s="56"/>
      <c r="M201" s="73"/>
      <c r="N201" s="37"/>
      <c r="O201" s="37"/>
      <c r="P201" s="37"/>
      <c r="Q201" s="37"/>
      <c r="R201" s="37"/>
      <c r="S201" s="37"/>
      <c r="T201" s="74"/>
      <c r="AT201" s="19" t="s">
        <v>160</v>
      </c>
      <c r="AU201" s="19" t="s">
        <v>90</v>
      </c>
    </row>
    <row r="202" spans="2:65" s="12" customFormat="1" x14ac:dyDescent="0.3">
      <c r="B202" s="209"/>
      <c r="C202" s="210"/>
      <c r="D202" s="207" t="s">
        <v>162</v>
      </c>
      <c r="E202" s="211" t="s">
        <v>77</v>
      </c>
      <c r="F202" s="212" t="s">
        <v>163</v>
      </c>
      <c r="G202" s="210"/>
      <c r="H202" s="213" t="s">
        <v>77</v>
      </c>
      <c r="I202" s="214"/>
      <c r="J202" s="210"/>
      <c r="K202" s="210"/>
      <c r="L202" s="215"/>
      <c r="M202" s="216"/>
      <c r="N202" s="217"/>
      <c r="O202" s="217"/>
      <c r="P202" s="217"/>
      <c r="Q202" s="217"/>
      <c r="R202" s="217"/>
      <c r="S202" s="217"/>
      <c r="T202" s="218"/>
      <c r="AT202" s="219" t="s">
        <v>162</v>
      </c>
      <c r="AU202" s="219" t="s">
        <v>90</v>
      </c>
      <c r="AV202" s="12" t="s">
        <v>23</v>
      </c>
      <c r="AW202" s="12" t="s">
        <v>41</v>
      </c>
      <c r="AX202" s="12" t="s">
        <v>79</v>
      </c>
      <c r="AY202" s="219" t="s">
        <v>151</v>
      </c>
    </row>
    <row r="203" spans="2:65" s="12" customFormat="1" x14ac:dyDescent="0.3">
      <c r="B203" s="209"/>
      <c r="C203" s="210"/>
      <c r="D203" s="207" t="s">
        <v>162</v>
      </c>
      <c r="E203" s="211" t="s">
        <v>77</v>
      </c>
      <c r="F203" s="212" t="s">
        <v>289</v>
      </c>
      <c r="G203" s="210"/>
      <c r="H203" s="213" t="s">
        <v>77</v>
      </c>
      <c r="I203" s="214"/>
      <c r="J203" s="210"/>
      <c r="K203" s="210"/>
      <c r="L203" s="215"/>
      <c r="M203" s="216"/>
      <c r="N203" s="217"/>
      <c r="O203" s="217"/>
      <c r="P203" s="217"/>
      <c r="Q203" s="217"/>
      <c r="R203" s="217"/>
      <c r="S203" s="217"/>
      <c r="T203" s="218"/>
      <c r="AT203" s="219" t="s">
        <v>162</v>
      </c>
      <c r="AU203" s="219" t="s">
        <v>90</v>
      </c>
      <c r="AV203" s="12" t="s">
        <v>23</v>
      </c>
      <c r="AW203" s="12" t="s">
        <v>41</v>
      </c>
      <c r="AX203" s="12" t="s">
        <v>79</v>
      </c>
      <c r="AY203" s="219" t="s">
        <v>151</v>
      </c>
    </row>
    <row r="204" spans="2:65" s="13" customFormat="1" x14ac:dyDescent="0.3">
      <c r="B204" s="220"/>
      <c r="C204" s="221"/>
      <c r="D204" s="222" t="s">
        <v>162</v>
      </c>
      <c r="E204" s="223" t="s">
        <v>77</v>
      </c>
      <c r="F204" s="224" t="s">
        <v>290</v>
      </c>
      <c r="G204" s="221"/>
      <c r="H204" s="225">
        <v>189.048</v>
      </c>
      <c r="I204" s="226"/>
      <c r="J204" s="221"/>
      <c r="K204" s="221"/>
      <c r="L204" s="227"/>
      <c r="M204" s="228"/>
      <c r="N204" s="229"/>
      <c r="O204" s="229"/>
      <c r="P204" s="229"/>
      <c r="Q204" s="229"/>
      <c r="R204" s="229"/>
      <c r="S204" s="229"/>
      <c r="T204" s="230"/>
      <c r="AT204" s="231" t="s">
        <v>162</v>
      </c>
      <c r="AU204" s="231" t="s">
        <v>90</v>
      </c>
      <c r="AV204" s="13" t="s">
        <v>90</v>
      </c>
      <c r="AW204" s="13" t="s">
        <v>41</v>
      </c>
      <c r="AX204" s="13" t="s">
        <v>23</v>
      </c>
      <c r="AY204" s="231" t="s">
        <v>151</v>
      </c>
    </row>
    <row r="205" spans="2:65" s="1" customFormat="1" ht="22.5" customHeight="1" x14ac:dyDescent="0.3">
      <c r="B205" s="36"/>
      <c r="C205" s="195" t="s">
        <v>291</v>
      </c>
      <c r="D205" s="195" t="s">
        <v>153</v>
      </c>
      <c r="E205" s="196" t="s">
        <v>292</v>
      </c>
      <c r="F205" s="197" t="s">
        <v>293</v>
      </c>
      <c r="G205" s="198" t="s">
        <v>156</v>
      </c>
      <c r="H205" s="199">
        <v>189.048</v>
      </c>
      <c r="I205" s="200"/>
      <c r="J205" s="201">
        <f>ROUND(I205*H205,2)</f>
        <v>0</v>
      </c>
      <c r="K205" s="197" t="s">
        <v>157</v>
      </c>
      <c r="L205" s="56"/>
      <c r="M205" s="202" t="s">
        <v>77</v>
      </c>
      <c r="N205" s="203" t="s">
        <v>50</v>
      </c>
      <c r="O205" s="37"/>
      <c r="P205" s="204">
        <f>O205*H205</f>
        <v>0</v>
      </c>
      <c r="Q205" s="204">
        <v>3.0000000000000001E-3</v>
      </c>
      <c r="R205" s="204">
        <f>Q205*H205</f>
        <v>0.56714399999999998</v>
      </c>
      <c r="S205" s="204">
        <v>0</v>
      </c>
      <c r="T205" s="205">
        <f>S205*H205</f>
        <v>0</v>
      </c>
      <c r="AR205" s="19" t="s">
        <v>158</v>
      </c>
      <c r="AT205" s="19" t="s">
        <v>153</v>
      </c>
      <c r="AU205" s="19" t="s">
        <v>90</v>
      </c>
      <c r="AY205" s="19" t="s">
        <v>151</v>
      </c>
      <c r="BE205" s="206">
        <f>IF(N205="základní",J205,0)</f>
        <v>0</v>
      </c>
      <c r="BF205" s="206">
        <f>IF(N205="snížená",J205,0)</f>
        <v>0</v>
      </c>
      <c r="BG205" s="206">
        <f>IF(N205="zákl. přenesená",J205,0)</f>
        <v>0</v>
      </c>
      <c r="BH205" s="206">
        <f>IF(N205="sníž. přenesená",J205,0)</f>
        <v>0</v>
      </c>
      <c r="BI205" s="206">
        <f>IF(N205="nulová",J205,0)</f>
        <v>0</v>
      </c>
      <c r="BJ205" s="19" t="s">
        <v>90</v>
      </c>
      <c r="BK205" s="206">
        <f>ROUND(I205*H205,2)</f>
        <v>0</v>
      </c>
      <c r="BL205" s="19" t="s">
        <v>158</v>
      </c>
      <c r="BM205" s="19" t="s">
        <v>294</v>
      </c>
    </row>
    <row r="206" spans="2:65" s="1" customFormat="1" x14ac:dyDescent="0.3">
      <c r="B206" s="36"/>
      <c r="C206" s="58"/>
      <c r="D206" s="207" t="s">
        <v>160</v>
      </c>
      <c r="E206" s="58"/>
      <c r="F206" s="208" t="s">
        <v>295</v>
      </c>
      <c r="G206" s="58"/>
      <c r="H206" s="58"/>
      <c r="I206" s="163"/>
      <c r="J206" s="58"/>
      <c r="K206" s="58"/>
      <c r="L206" s="56"/>
      <c r="M206" s="73"/>
      <c r="N206" s="37"/>
      <c r="O206" s="37"/>
      <c r="P206" s="37"/>
      <c r="Q206" s="37"/>
      <c r="R206" s="37"/>
      <c r="S206" s="37"/>
      <c r="T206" s="74"/>
      <c r="AT206" s="19" t="s">
        <v>160</v>
      </c>
      <c r="AU206" s="19" t="s">
        <v>90</v>
      </c>
    </row>
    <row r="207" spans="2:65" s="12" customFormat="1" x14ac:dyDescent="0.3">
      <c r="B207" s="209"/>
      <c r="C207" s="210"/>
      <c r="D207" s="207" t="s">
        <v>162</v>
      </c>
      <c r="E207" s="211" t="s">
        <v>77</v>
      </c>
      <c r="F207" s="212" t="s">
        <v>163</v>
      </c>
      <c r="G207" s="210"/>
      <c r="H207" s="213" t="s">
        <v>77</v>
      </c>
      <c r="I207" s="214"/>
      <c r="J207" s="210"/>
      <c r="K207" s="210"/>
      <c r="L207" s="215"/>
      <c r="M207" s="216"/>
      <c r="N207" s="217"/>
      <c r="O207" s="217"/>
      <c r="P207" s="217"/>
      <c r="Q207" s="217"/>
      <c r="R207" s="217"/>
      <c r="S207" s="217"/>
      <c r="T207" s="218"/>
      <c r="AT207" s="219" t="s">
        <v>162</v>
      </c>
      <c r="AU207" s="219" t="s">
        <v>90</v>
      </c>
      <c r="AV207" s="12" t="s">
        <v>23</v>
      </c>
      <c r="AW207" s="12" t="s">
        <v>41</v>
      </c>
      <c r="AX207" s="12" t="s">
        <v>79</v>
      </c>
      <c r="AY207" s="219" t="s">
        <v>151</v>
      </c>
    </row>
    <row r="208" spans="2:65" s="12" customFormat="1" x14ac:dyDescent="0.3">
      <c r="B208" s="209"/>
      <c r="C208" s="210"/>
      <c r="D208" s="207" t="s">
        <v>162</v>
      </c>
      <c r="E208" s="211" t="s">
        <v>77</v>
      </c>
      <c r="F208" s="212" t="s">
        <v>296</v>
      </c>
      <c r="G208" s="210"/>
      <c r="H208" s="213" t="s">
        <v>77</v>
      </c>
      <c r="I208" s="214"/>
      <c r="J208" s="210"/>
      <c r="K208" s="210"/>
      <c r="L208" s="215"/>
      <c r="M208" s="216"/>
      <c r="N208" s="217"/>
      <c r="O208" s="217"/>
      <c r="P208" s="217"/>
      <c r="Q208" s="217"/>
      <c r="R208" s="217"/>
      <c r="S208" s="217"/>
      <c r="T208" s="218"/>
      <c r="AT208" s="219" t="s">
        <v>162</v>
      </c>
      <c r="AU208" s="219" t="s">
        <v>90</v>
      </c>
      <c r="AV208" s="12" t="s">
        <v>23</v>
      </c>
      <c r="AW208" s="12" t="s">
        <v>41</v>
      </c>
      <c r="AX208" s="12" t="s">
        <v>79</v>
      </c>
      <c r="AY208" s="219" t="s">
        <v>151</v>
      </c>
    </row>
    <row r="209" spans="2:51" s="12" customFormat="1" x14ac:dyDescent="0.3">
      <c r="B209" s="209"/>
      <c r="C209" s="210"/>
      <c r="D209" s="207" t="s">
        <v>162</v>
      </c>
      <c r="E209" s="211" t="s">
        <v>77</v>
      </c>
      <c r="F209" s="212" t="s">
        <v>297</v>
      </c>
      <c r="G209" s="210"/>
      <c r="H209" s="213" t="s">
        <v>77</v>
      </c>
      <c r="I209" s="214"/>
      <c r="J209" s="210"/>
      <c r="K209" s="210"/>
      <c r="L209" s="215"/>
      <c r="M209" s="216"/>
      <c r="N209" s="217"/>
      <c r="O209" s="217"/>
      <c r="P209" s="217"/>
      <c r="Q209" s="217"/>
      <c r="R209" s="217"/>
      <c r="S209" s="217"/>
      <c r="T209" s="218"/>
      <c r="AT209" s="219" t="s">
        <v>162</v>
      </c>
      <c r="AU209" s="219" t="s">
        <v>90</v>
      </c>
      <c r="AV209" s="12" t="s">
        <v>23</v>
      </c>
      <c r="AW209" s="12" t="s">
        <v>41</v>
      </c>
      <c r="AX209" s="12" t="s">
        <v>79</v>
      </c>
      <c r="AY209" s="219" t="s">
        <v>151</v>
      </c>
    </row>
    <row r="210" spans="2:51" s="13" customFormat="1" x14ac:dyDescent="0.3">
      <c r="B210" s="220"/>
      <c r="C210" s="221"/>
      <c r="D210" s="207" t="s">
        <v>162</v>
      </c>
      <c r="E210" s="232" t="s">
        <v>77</v>
      </c>
      <c r="F210" s="233" t="s">
        <v>298</v>
      </c>
      <c r="G210" s="221"/>
      <c r="H210" s="234">
        <v>49.207999999999998</v>
      </c>
      <c r="I210" s="226"/>
      <c r="J210" s="221"/>
      <c r="K210" s="221"/>
      <c r="L210" s="227"/>
      <c r="M210" s="228"/>
      <c r="N210" s="229"/>
      <c r="O210" s="229"/>
      <c r="P210" s="229"/>
      <c r="Q210" s="229"/>
      <c r="R210" s="229"/>
      <c r="S210" s="229"/>
      <c r="T210" s="230"/>
      <c r="AT210" s="231" t="s">
        <v>162</v>
      </c>
      <c r="AU210" s="231" t="s">
        <v>90</v>
      </c>
      <c r="AV210" s="13" t="s">
        <v>90</v>
      </c>
      <c r="AW210" s="13" t="s">
        <v>41</v>
      </c>
      <c r="AX210" s="13" t="s">
        <v>79</v>
      </c>
      <c r="AY210" s="231" t="s">
        <v>151</v>
      </c>
    </row>
    <row r="211" spans="2:51" s="13" customFormat="1" x14ac:dyDescent="0.3">
      <c r="B211" s="220"/>
      <c r="C211" s="221"/>
      <c r="D211" s="207" t="s">
        <v>162</v>
      </c>
      <c r="E211" s="232" t="s">
        <v>77</v>
      </c>
      <c r="F211" s="233" t="s">
        <v>299</v>
      </c>
      <c r="G211" s="221"/>
      <c r="H211" s="234">
        <v>2.133</v>
      </c>
      <c r="I211" s="226"/>
      <c r="J211" s="221"/>
      <c r="K211" s="221"/>
      <c r="L211" s="227"/>
      <c r="M211" s="228"/>
      <c r="N211" s="229"/>
      <c r="O211" s="229"/>
      <c r="P211" s="229"/>
      <c r="Q211" s="229"/>
      <c r="R211" s="229"/>
      <c r="S211" s="229"/>
      <c r="T211" s="230"/>
      <c r="AT211" s="231" t="s">
        <v>162</v>
      </c>
      <c r="AU211" s="231" t="s">
        <v>90</v>
      </c>
      <c r="AV211" s="13" t="s">
        <v>90</v>
      </c>
      <c r="AW211" s="13" t="s">
        <v>41</v>
      </c>
      <c r="AX211" s="13" t="s">
        <v>79</v>
      </c>
      <c r="AY211" s="231" t="s">
        <v>151</v>
      </c>
    </row>
    <row r="212" spans="2:51" s="13" customFormat="1" x14ac:dyDescent="0.3">
      <c r="B212" s="220"/>
      <c r="C212" s="221"/>
      <c r="D212" s="207" t="s">
        <v>162</v>
      </c>
      <c r="E212" s="232" t="s">
        <v>77</v>
      </c>
      <c r="F212" s="233" t="s">
        <v>300</v>
      </c>
      <c r="G212" s="221"/>
      <c r="H212" s="234">
        <v>11.948</v>
      </c>
      <c r="I212" s="226"/>
      <c r="J212" s="221"/>
      <c r="K212" s="221"/>
      <c r="L212" s="227"/>
      <c r="M212" s="228"/>
      <c r="N212" s="229"/>
      <c r="O212" s="229"/>
      <c r="P212" s="229"/>
      <c r="Q212" s="229"/>
      <c r="R212" s="229"/>
      <c r="S212" s="229"/>
      <c r="T212" s="230"/>
      <c r="AT212" s="231" t="s">
        <v>162</v>
      </c>
      <c r="AU212" s="231" t="s">
        <v>90</v>
      </c>
      <c r="AV212" s="13" t="s">
        <v>90</v>
      </c>
      <c r="AW212" s="13" t="s">
        <v>41</v>
      </c>
      <c r="AX212" s="13" t="s">
        <v>79</v>
      </c>
      <c r="AY212" s="231" t="s">
        <v>151</v>
      </c>
    </row>
    <row r="213" spans="2:51" s="13" customFormat="1" x14ac:dyDescent="0.3">
      <c r="B213" s="220"/>
      <c r="C213" s="221"/>
      <c r="D213" s="207" t="s">
        <v>162</v>
      </c>
      <c r="E213" s="232" t="s">
        <v>77</v>
      </c>
      <c r="F213" s="233" t="s">
        <v>301</v>
      </c>
      <c r="G213" s="221"/>
      <c r="H213" s="234">
        <v>59.85</v>
      </c>
      <c r="I213" s="226"/>
      <c r="J213" s="221"/>
      <c r="K213" s="221"/>
      <c r="L213" s="227"/>
      <c r="M213" s="228"/>
      <c r="N213" s="229"/>
      <c r="O213" s="229"/>
      <c r="P213" s="229"/>
      <c r="Q213" s="229"/>
      <c r="R213" s="229"/>
      <c r="S213" s="229"/>
      <c r="T213" s="230"/>
      <c r="AT213" s="231" t="s">
        <v>162</v>
      </c>
      <c r="AU213" s="231" t="s">
        <v>90</v>
      </c>
      <c r="AV213" s="13" t="s">
        <v>90</v>
      </c>
      <c r="AW213" s="13" t="s">
        <v>41</v>
      </c>
      <c r="AX213" s="13" t="s">
        <v>79</v>
      </c>
      <c r="AY213" s="231" t="s">
        <v>151</v>
      </c>
    </row>
    <row r="214" spans="2:51" s="13" customFormat="1" x14ac:dyDescent="0.3">
      <c r="B214" s="220"/>
      <c r="C214" s="221"/>
      <c r="D214" s="207" t="s">
        <v>162</v>
      </c>
      <c r="E214" s="232" t="s">
        <v>77</v>
      </c>
      <c r="F214" s="233" t="s">
        <v>302</v>
      </c>
      <c r="G214" s="221"/>
      <c r="H214" s="234">
        <v>11.813000000000001</v>
      </c>
      <c r="I214" s="226"/>
      <c r="J214" s="221"/>
      <c r="K214" s="221"/>
      <c r="L214" s="227"/>
      <c r="M214" s="228"/>
      <c r="N214" s="229"/>
      <c r="O214" s="229"/>
      <c r="P214" s="229"/>
      <c r="Q214" s="229"/>
      <c r="R214" s="229"/>
      <c r="S214" s="229"/>
      <c r="T214" s="230"/>
      <c r="AT214" s="231" t="s">
        <v>162</v>
      </c>
      <c r="AU214" s="231" t="s">
        <v>90</v>
      </c>
      <c r="AV214" s="13" t="s">
        <v>90</v>
      </c>
      <c r="AW214" s="13" t="s">
        <v>41</v>
      </c>
      <c r="AX214" s="13" t="s">
        <v>79</v>
      </c>
      <c r="AY214" s="231" t="s">
        <v>151</v>
      </c>
    </row>
    <row r="215" spans="2:51" s="12" customFormat="1" x14ac:dyDescent="0.3">
      <c r="B215" s="209"/>
      <c r="C215" s="210"/>
      <c r="D215" s="207" t="s">
        <v>162</v>
      </c>
      <c r="E215" s="211" t="s">
        <v>77</v>
      </c>
      <c r="F215" s="212" t="s">
        <v>303</v>
      </c>
      <c r="G215" s="210"/>
      <c r="H215" s="213" t="s">
        <v>77</v>
      </c>
      <c r="I215" s="214"/>
      <c r="J215" s="210"/>
      <c r="K215" s="210"/>
      <c r="L215" s="215"/>
      <c r="M215" s="216"/>
      <c r="N215" s="217"/>
      <c r="O215" s="217"/>
      <c r="P215" s="217"/>
      <c r="Q215" s="217"/>
      <c r="R215" s="217"/>
      <c r="S215" s="217"/>
      <c r="T215" s="218"/>
      <c r="AT215" s="219" t="s">
        <v>162</v>
      </c>
      <c r="AU215" s="219" t="s">
        <v>90</v>
      </c>
      <c r="AV215" s="12" t="s">
        <v>23</v>
      </c>
      <c r="AW215" s="12" t="s">
        <v>41</v>
      </c>
      <c r="AX215" s="12" t="s">
        <v>79</v>
      </c>
      <c r="AY215" s="219" t="s">
        <v>151</v>
      </c>
    </row>
    <row r="216" spans="2:51" s="13" customFormat="1" x14ac:dyDescent="0.3">
      <c r="B216" s="220"/>
      <c r="C216" s="221"/>
      <c r="D216" s="207" t="s">
        <v>162</v>
      </c>
      <c r="E216" s="232" t="s">
        <v>77</v>
      </c>
      <c r="F216" s="233" t="s">
        <v>302</v>
      </c>
      <c r="G216" s="221"/>
      <c r="H216" s="234">
        <v>11.813000000000001</v>
      </c>
      <c r="I216" s="226"/>
      <c r="J216" s="221"/>
      <c r="K216" s="221"/>
      <c r="L216" s="227"/>
      <c r="M216" s="228"/>
      <c r="N216" s="229"/>
      <c r="O216" s="229"/>
      <c r="P216" s="229"/>
      <c r="Q216" s="229"/>
      <c r="R216" s="229"/>
      <c r="S216" s="229"/>
      <c r="T216" s="230"/>
      <c r="AT216" s="231" t="s">
        <v>162</v>
      </c>
      <c r="AU216" s="231" t="s">
        <v>90</v>
      </c>
      <c r="AV216" s="13" t="s">
        <v>90</v>
      </c>
      <c r="AW216" s="13" t="s">
        <v>41</v>
      </c>
      <c r="AX216" s="13" t="s">
        <v>79</v>
      </c>
      <c r="AY216" s="231" t="s">
        <v>151</v>
      </c>
    </row>
    <row r="217" spans="2:51" s="12" customFormat="1" x14ac:dyDescent="0.3">
      <c r="B217" s="209"/>
      <c r="C217" s="210"/>
      <c r="D217" s="207" t="s">
        <v>162</v>
      </c>
      <c r="E217" s="211" t="s">
        <v>77</v>
      </c>
      <c r="F217" s="212" t="s">
        <v>304</v>
      </c>
      <c r="G217" s="210"/>
      <c r="H217" s="213" t="s">
        <v>77</v>
      </c>
      <c r="I217" s="214"/>
      <c r="J217" s="210"/>
      <c r="K217" s="210"/>
      <c r="L217" s="215"/>
      <c r="M217" s="216"/>
      <c r="N217" s="217"/>
      <c r="O217" s="217"/>
      <c r="P217" s="217"/>
      <c r="Q217" s="217"/>
      <c r="R217" s="217"/>
      <c r="S217" s="217"/>
      <c r="T217" s="218"/>
      <c r="AT217" s="219" t="s">
        <v>162</v>
      </c>
      <c r="AU217" s="219" t="s">
        <v>90</v>
      </c>
      <c r="AV217" s="12" t="s">
        <v>23</v>
      </c>
      <c r="AW217" s="12" t="s">
        <v>41</v>
      </c>
      <c r="AX217" s="12" t="s">
        <v>79</v>
      </c>
      <c r="AY217" s="219" t="s">
        <v>151</v>
      </c>
    </row>
    <row r="218" spans="2:51" s="12" customFormat="1" x14ac:dyDescent="0.3">
      <c r="B218" s="209"/>
      <c r="C218" s="210"/>
      <c r="D218" s="207" t="s">
        <v>162</v>
      </c>
      <c r="E218" s="211" t="s">
        <v>77</v>
      </c>
      <c r="F218" s="212" t="s">
        <v>297</v>
      </c>
      <c r="G218" s="210"/>
      <c r="H218" s="213" t="s">
        <v>77</v>
      </c>
      <c r="I218" s="214"/>
      <c r="J218" s="210"/>
      <c r="K218" s="210"/>
      <c r="L218" s="215"/>
      <c r="M218" s="216"/>
      <c r="N218" s="217"/>
      <c r="O218" s="217"/>
      <c r="P218" s="217"/>
      <c r="Q218" s="217"/>
      <c r="R218" s="217"/>
      <c r="S218" s="217"/>
      <c r="T218" s="218"/>
      <c r="AT218" s="219" t="s">
        <v>162</v>
      </c>
      <c r="AU218" s="219" t="s">
        <v>90</v>
      </c>
      <c r="AV218" s="12" t="s">
        <v>23</v>
      </c>
      <c r="AW218" s="12" t="s">
        <v>41</v>
      </c>
      <c r="AX218" s="12" t="s">
        <v>79</v>
      </c>
      <c r="AY218" s="219" t="s">
        <v>151</v>
      </c>
    </row>
    <row r="219" spans="2:51" s="13" customFormat="1" x14ac:dyDescent="0.3">
      <c r="B219" s="220"/>
      <c r="C219" s="221"/>
      <c r="D219" s="207" t="s">
        <v>162</v>
      </c>
      <c r="E219" s="232" t="s">
        <v>77</v>
      </c>
      <c r="F219" s="233" t="s">
        <v>305</v>
      </c>
      <c r="G219" s="221"/>
      <c r="H219" s="234">
        <v>4.8600000000000003</v>
      </c>
      <c r="I219" s="226"/>
      <c r="J219" s="221"/>
      <c r="K219" s="221"/>
      <c r="L219" s="227"/>
      <c r="M219" s="228"/>
      <c r="N219" s="229"/>
      <c r="O219" s="229"/>
      <c r="P219" s="229"/>
      <c r="Q219" s="229"/>
      <c r="R219" s="229"/>
      <c r="S219" s="229"/>
      <c r="T219" s="230"/>
      <c r="AT219" s="231" t="s">
        <v>162</v>
      </c>
      <c r="AU219" s="231" t="s">
        <v>90</v>
      </c>
      <c r="AV219" s="13" t="s">
        <v>90</v>
      </c>
      <c r="AW219" s="13" t="s">
        <v>41</v>
      </c>
      <c r="AX219" s="13" t="s">
        <v>79</v>
      </c>
      <c r="AY219" s="231" t="s">
        <v>151</v>
      </c>
    </row>
    <row r="220" spans="2:51" s="13" customFormat="1" x14ac:dyDescent="0.3">
      <c r="B220" s="220"/>
      <c r="C220" s="221"/>
      <c r="D220" s="207" t="s">
        <v>162</v>
      </c>
      <c r="E220" s="232" t="s">
        <v>77</v>
      </c>
      <c r="F220" s="233" t="s">
        <v>306</v>
      </c>
      <c r="G220" s="221"/>
      <c r="H220" s="234">
        <v>6.44</v>
      </c>
      <c r="I220" s="226"/>
      <c r="J220" s="221"/>
      <c r="K220" s="221"/>
      <c r="L220" s="227"/>
      <c r="M220" s="228"/>
      <c r="N220" s="229"/>
      <c r="O220" s="229"/>
      <c r="P220" s="229"/>
      <c r="Q220" s="229"/>
      <c r="R220" s="229"/>
      <c r="S220" s="229"/>
      <c r="T220" s="230"/>
      <c r="AT220" s="231" t="s">
        <v>162</v>
      </c>
      <c r="AU220" s="231" t="s">
        <v>90</v>
      </c>
      <c r="AV220" s="13" t="s">
        <v>90</v>
      </c>
      <c r="AW220" s="13" t="s">
        <v>41</v>
      </c>
      <c r="AX220" s="13" t="s">
        <v>79</v>
      </c>
      <c r="AY220" s="231" t="s">
        <v>151</v>
      </c>
    </row>
    <row r="221" spans="2:51" s="13" customFormat="1" x14ac:dyDescent="0.3">
      <c r="B221" s="220"/>
      <c r="C221" s="221"/>
      <c r="D221" s="207" t="s">
        <v>162</v>
      </c>
      <c r="E221" s="232" t="s">
        <v>77</v>
      </c>
      <c r="F221" s="233" t="s">
        <v>307</v>
      </c>
      <c r="G221" s="221"/>
      <c r="H221" s="234">
        <v>9.7200000000000006</v>
      </c>
      <c r="I221" s="226"/>
      <c r="J221" s="221"/>
      <c r="K221" s="221"/>
      <c r="L221" s="227"/>
      <c r="M221" s="228"/>
      <c r="N221" s="229"/>
      <c r="O221" s="229"/>
      <c r="P221" s="229"/>
      <c r="Q221" s="229"/>
      <c r="R221" s="229"/>
      <c r="S221" s="229"/>
      <c r="T221" s="230"/>
      <c r="AT221" s="231" t="s">
        <v>162</v>
      </c>
      <c r="AU221" s="231" t="s">
        <v>90</v>
      </c>
      <c r="AV221" s="13" t="s">
        <v>90</v>
      </c>
      <c r="AW221" s="13" t="s">
        <v>41</v>
      </c>
      <c r="AX221" s="13" t="s">
        <v>79</v>
      </c>
      <c r="AY221" s="231" t="s">
        <v>151</v>
      </c>
    </row>
    <row r="222" spans="2:51" s="12" customFormat="1" x14ac:dyDescent="0.3">
      <c r="B222" s="209"/>
      <c r="C222" s="210"/>
      <c r="D222" s="207" t="s">
        <v>162</v>
      </c>
      <c r="E222" s="211" t="s">
        <v>77</v>
      </c>
      <c r="F222" s="212" t="s">
        <v>303</v>
      </c>
      <c r="G222" s="210"/>
      <c r="H222" s="213" t="s">
        <v>77</v>
      </c>
      <c r="I222" s="214"/>
      <c r="J222" s="210"/>
      <c r="K222" s="210"/>
      <c r="L222" s="215"/>
      <c r="M222" s="216"/>
      <c r="N222" s="217"/>
      <c r="O222" s="217"/>
      <c r="P222" s="217"/>
      <c r="Q222" s="217"/>
      <c r="R222" s="217"/>
      <c r="S222" s="217"/>
      <c r="T222" s="218"/>
      <c r="AT222" s="219" t="s">
        <v>162</v>
      </c>
      <c r="AU222" s="219" t="s">
        <v>90</v>
      </c>
      <c r="AV222" s="12" t="s">
        <v>23</v>
      </c>
      <c r="AW222" s="12" t="s">
        <v>41</v>
      </c>
      <c r="AX222" s="12" t="s">
        <v>79</v>
      </c>
      <c r="AY222" s="219" t="s">
        <v>151</v>
      </c>
    </row>
    <row r="223" spans="2:51" s="13" customFormat="1" x14ac:dyDescent="0.3">
      <c r="B223" s="220"/>
      <c r="C223" s="221"/>
      <c r="D223" s="207" t="s">
        <v>162</v>
      </c>
      <c r="E223" s="232" t="s">
        <v>77</v>
      </c>
      <c r="F223" s="233" t="s">
        <v>308</v>
      </c>
      <c r="G223" s="221"/>
      <c r="H223" s="234">
        <v>21.263000000000002</v>
      </c>
      <c r="I223" s="226"/>
      <c r="J223" s="221"/>
      <c r="K223" s="221"/>
      <c r="L223" s="227"/>
      <c r="M223" s="228"/>
      <c r="N223" s="229"/>
      <c r="O223" s="229"/>
      <c r="P223" s="229"/>
      <c r="Q223" s="229"/>
      <c r="R223" s="229"/>
      <c r="S223" s="229"/>
      <c r="T223" s="230"/>
      <c r="AT223" s="231" t="s">
        <v>162</v>
      </c>
      <c r="AU223" s="231" t="s">
        <v>90</v>
      </c>
      <c r="AV223" s="13" t="s">
        <v>90</v>
      </c>
      <c r="AW223" s="13" t="s">
        <v>41</v>
      </c>
      <c r="AX223" s="13" t="s">
        <v>79</v>
      </c>
      <c r="AY223" s="231" t="s">
        <v>151</v>
      </c>
    </row>
    <row r="224" spans="2:51" s="14" customFormat="1" x14ac:dyDescent="0.3">
      <c r="B224" s="235"/>
      <c r="C224" s="236"/>
      <c r="D224" s="222" t="s">
        <v>162</v>
      </c>
      <c r="E224" s="237" t="s">
        <v>77</v>
      </c>
      <c r="F224" s="238" t="s">
        <v>174</v>
      </c>
      <c r="G224" s="236"/>
      <c r="H224" s="239">
        <v>189.048</v>
      </c>
      <c r="I224" s="240"/>
      <c r="J224" s="236"/>
      <c r="K224" s="236"/>
      <c r="L224" s="241"/>
      <c r="M224" s="242"/>
      <c r="N224" s="243"/>
      <c r="O224" s="243"/>
      <c r="P224" s="243"/>
      <c r="Q224" s="243"/>
      <c r="R224" s="243"/>
      <c r="S224" s="243"/>
      <c r="T224" s="244"/>
      <c r="AT224" s="245" t="s">
        <v>162</v>
      </c>
      <c r="AU224" s="245" t="s">
        <v>90</v>
      </c>
      <c r="AV224" s="14" t="s">
        <v>158</v>
      </c>
      <c r="AW224" s="14" t="s">
        <v>41</v>
      </c>
      <c r="AX224" s="14" t="s">
        <v>23</v>
      </c>
      <c r="AY224" s="245" t="s">
        <v>151</v>
      </c>
    </row>
    <row r="225" spans="2:65" s="1" customFormat="1" ht="22.5" customHeight="1" x14ac:dyDescent="0.3">
      <c r="B225" s="36"/>
      <c r="C225" s="195" t="s">
        <v>309</v>
      </c>
      <c r="D225" s="195" t="s">
        <v>153</v>
      </c>
      <c r="E225" s="196" t="s">
        <v>310</v>
      </c>
      <c r="F225" s="197" t="s">
        <v>311</v>
      </c>
      <c r="G225" s="198" t="s">
        <v>156</v>
      </c>
      <c r="H225" s="199">
        <v>12.61</v>
      </c>
      <c r="I225" s="200"/>
      <c r="J225" s="201">
        <f>ROUND(I225*H225,2)</f>
        <v>0</v>
      </c>
      <c r="K225" s="197" t="s">
        <v>157</v>
      </c>
      <c r="L225" s="56"/>
      <c r="M225" s="202" t="s">
        <v>77</v>
      </c>
      <c r="N225" s="203" t="s">
        <v>50</v>
      </c>
      <c r="O225" s="37"/>
      <c r="P225" s="204">
        <f>O225*H225</f>
        <v>0</v>
      </c>
      <c r="Q225" s="204">
        <v>4.8900000000000002E-3</v>
      </c>
      <c r="R225" s="204">
        <f>Q225*H225</f>
        <v>6.16629E-2</v>
      </c>
      <c r="S225" s="204">
        <v>0</v>
      </c>
      <c r="T225" s="205">
        <f>S225*H225</f>
        <v>0</v>
      </c>
      <c r="AR225" s="19" t="s">
        <v>158</v>
      </c>
      <c r="AT225" s="19" t="s">
        <v>153</v>
      </c>
      <c r="AU225" s="19" t="s">
        <v>90</v>
      </c>
      <c r="AY225" s="19" t="s">
        <v>151</v>
      </c>
      <c r="BE225" s="206">
        <f>IF(N225="základní",J225,0)</f>
        <v>0</v>
      </c>
      <c r="BF225" s="206">
        <f>IF(N225="snížená",J225,0)</f>
        <v>0</v>
      </c>
      <c r="BG225" s="206">
        <f>IF(N225="zákl. přenesená",J225,0)</f>
        <v>0</v>
      </c>
      <c r="BH225" s="206">
        <f>IF(N225="sníž. přenesená",J225,0)</f>
        <v>0</v>
      </c>
      <c r="BI225" s="206">
        <f>IF(N225="nulová",J225,0)</f>
        <v>0</v>
      </c>
      <c r="BJ225" s="19" t="s">
        <v>90</v>
      </c>
      <c r="BK225" s="206">
        <f>ROUND(I225*H225,2)</f>
        <v>0</v>
      </c>
      <c r="BL225" s="19" t="s">
        <v>158</v>
      </c>
      <c r="BM225" s="19" t="s">
        <v>312</v>
      </c>
    </row>
    <row r="226" spans="2:65" s="1" customFormat="1" ht="27" x14ac:dyDescent="0.3">
      <c r="B226" s="36"/>
      <c r="C226" s="58"/>
      <c r="D226" s="207" t="s">
        <v>160</v>
      </c>
      <c r="E226" s="58"/>
      <c r="F226" s="208" t="s">
        <v>313</v>
      </c>
      <c r="G226" s="58"/>
      <c r="H226" s="58"/>
      <c r="I226" s="163"/>
      <c r="J226" s="58"/>
      <c r="K226" s="58"/>
      <c r="L226" s="56"/>
      <c r="M226" s="73"/>
      <c r="N226" s="37"/>
      <c r="O226" s="37"/>
      <c r="P226" s="37"/>
      <c r="Q226" s="37"/>
      <c r="R226" s="37"/>
      <c r="S226" s="37"/>
      <c r="T226" s="74"/>
      <c r="AT226" s="19" t="s">
        <v>160</v>
      </c>
      <c r="AU226" s="19" t="s">
        <v>90</v>
      </c>
    </row>
    <row r="227" spans="2:65" s="12" customFormat="1" x14ac:dyDescent="0.3">
      <c r="B227" s="209"/>
      <c r="C227" s="210"/>
      <c r="D227" s="207" t="s">
        <v>162</v>
      </c>
      <c r="E227" s="211" t="s">
        <v>77</v>
      </c>
      <c r="F227" s="212" t="s">
        <v>204</v>
      </c>
      <c r="G227" s="210"/>
      <c r="H227" s="213" t="s">
        <v>77</v>
      </c>
      <c r="I227" s="214"/>
      <c r="J227" s="210"/>
      <c r="K227" s="210"/>
      <c r="L227" s="215"/>
      <c r="M227" s="216"/>
      <c r="N227" s="217"/>
      <c r="O227" s="217"/>
      <c r="P227" s="217"/>
      <c r="Q227" s="217"/>
      <c r="R227" s="217"/>
      <c r="S227" s="217"/>
      <c r="T227" s="218"/>
      <c r="AT227" s="219" t="s">
        <v>162</v>
      </c>
      <c r="AU227" s="219" t="s">
        <v>90</v>
      </c>
      <c r="AV227" s="12" t="s">
        <v>23</v>
      </c>
      <c r="AW227" s="12" t="s">
        <v>41</v>
      </c>
      <c r="AX227" s="12" t="s">
        <v>79</v>
      </c>
      <c r="AY227" s="219" t="s">
        <v>151</v>
      </c>
    </row>
    <row r="228" spans="2:65" s="12" customFormat="1" x14ac:dyDescent="0.3">
      <c r="B228" s="209"/>
      <c r="C228" s="210"/>
      <c r="D228" s="207" t="s">
        <v>162</v>
      </c>
      <c r="E228" s="211" t="s">
        <v>77</v>
      </c>
      <c r="F228" s="212" t="s">
        <v>314</v>
      </c>
      <c r="G228" s="210"/>
      <c r="H228" s="213" t="s">
        <v>77</v>
      </c>
      <c r="I228" s="214"/>
      <c r="J228" s="210"/>
      <c r="K228" s="210"/>
      <c r="L228" s="215"/>
      <c r="M228" s="216"/>
      <c r="N228" s="217"/>
      <c r="O228" s="217"/>
      <c r="P228" s="217"/>
      <c r="Q228" s="217"/>
      <c r="R228" s="217"/>
      <c r="S228" s="217"/>
      <c r="T228" s="218"/>
      <c r="AT228" s="219" t="s">
        <v>162</v>
      </c>
      <c r="AU228" s="219" t="s">
        <v>90</v>
      </c>
      <c r="AV228" s="12" t="s">
        <v>23</v>
      </c>
      <c r="AW228" s="12" t="s">
        <v>41</v>
      </c>
      <c r="AX228" s="12" t="s">
        <v>79</v>
      </c>
      <c r="AY228" s="219" t="s">
        <v>151</v>
      </c>
    </row>
    <row r="229" spans="2:65" s="12" customFormat="1" x14ac:dyDescent="0.3">
      <c r="B229" s="209"/>
      <c r="C229" s="210"/>
      <c r="D229" s="207" t="s">
        <v>162</v>
      </c>
      <c r="E229" s="211" t="s">
        <v>77</v>
      </c>
      <c r="F229" s="212" t="s">
        <v>229</v>
      </c>
      <c r="G229" s="210"/>
      <c r="H229" s="213" t="s">
        <v>77</v>
      </c>
      <c r="I229" s="214"/>
      <c r="J229" s="210"/>
      <c r="K229" s="210"/>
      <c r="L229" s="215"/>
      <c r="M229" s="216"/>
      <c r="N229" s="217"/>
      <c r="O229" s="217"/>
      <c r="P229" s="217"/>
      <c r="Q229" s="217"/>
      <c r="R229" s="217"/>
      <c r="S229" s="217"/>
      <c r="T229" s="218"/>
      <c r="AT229" s="219" t="s">
        <v>162</v>
      </c>
      <c r="AU229" s="219" t="s">
        <v>90</v>
      </c>
      <c r="AV229" s="12" t="s">
        <v>23</v>
      </c>
      <c r="AW229" s="12" t="s">
        <v>41</v>
      </c>
      <c r="AX229" s="12" t="s">
        <v>79</v>
      </c>
      <c r="AY229" s="219" t="s">
        <v>151</v>
      </c>
    </row>
    <row r="230" spans="2:65" s="13" customFormat="1" x14ac:dyDescent="0.3">
      <c r="B230" s="220"/>
      <c r="C230" s="221"/>
      <c r="D230" s="207" t="s">
        <v>162</v>
      </c>
      <c r="E230" s="232" t="s">
        <v>77</v>
      </c>
      <c r="F230" s="233" t="s">
        <v>315</v>
      </c>
      <c r="G230" s="221"/>
      <c r="H230" s="234">
        <v>6.3250000000000002</v>
      </c>
      <c r="I230" s="226"/>
      <c r="J230" s="221"/>
      <c r="K230" s="221"/>
      <c r="L230" s="227"/>
      <c r="M230" s="228"/>
      <c r="N230" s="229"/>
      <c r="O230" s="229"/>
      <c r="P230" s="229"/>
      <c r="Q230" s="229"/>
      <c r="R230" s="229"/>
      <c r="S230" s="229"/>
      <c r="T230" s="230"/>
      <c r="AT230" s="231" t="s">
        <v>162</v>
      </c>
      <c r="AU230" s="231" t="s">
        <v>90</v>
      </c>
      <c r="AV230" s="13" t="s">
        <v>90</v>
      </c>
      <c r="AW230" s="13" t="s">
        <v>41</v>
      </c>
      <c r="AX230" s="13" t="s">
        <v>79</v>
      </c>
      <c r="AY230" s="231" t="s">
        <v>151</v>
      </c>
    </row>
    <row r="231" spans="2:65" s="13" customFormat="1" x14ac:dyDescent="0.3">
      <c r="B231" s="220"/>
      <c r="C231" s="221"/>
      <c r="D231" s="207" t="s">
        <v>162</v>
      </c>
      <c r="E231" s="232" t="s">
        <v>77</v>
      </c>
      <c r="F231" s="233" t="s">
        <v>316</v>
      </c>
      <c r="G231" s="221"/>
      <c r="H231" s="234">
        <v>-0.99</v>
      </c>
      <c r="I231" s="226"/>
      <c r="J231" s="221"/>
      <c r="K231" s="221"/>
      <c r="L231" s="227"/>
      <c r="M231" s="228"/>
      <c r="N231" s="229"/>
      <c r="O231" s="229"/>
      <c r="P231" s="229"/>
      <c r="Q231" s="229"/>
      <c r="R231" s="229"/>
      <c r="S231" s="229"/>
      <c r="T231" s="230"/>
      <c r="AT231" s="231" t="s">
        <v>162</v>
      </c>
      <c r="AU231" s="231" t="s">
        <v>90</v>
      </c>
      <c r="AV231" s="13" t="s">
        <v>90</v>
      </c>
      <c r="AW231" s="13" t="s">
        <v>41</v>
      </c>
      <c r="AX231" s="13" t="s">
        <v>79</v>
      </c>
      <c r="AY231" s="231" t="s">
        <v>151</v>
      </c>
    </row>
    <row r="232" spans="2:65" s="12" customFormat="1" x14ac:dyDescent="0.3">
      <c r="B232" s="209"/>
      <c r="C232" s="210"/>
      <c r="D232" s="207" t="s">
        <v>162</v>
      </c>
      <c r="E232" s="211" t="s">
        <v>77</v>
      </c>
      <c r="F232" s="212" t="s">
        <v>232</v>
      </c>
      <c r="G232" s="210"/>
      <c r="H232" s="213" t="s">
        <v>77</v>
      </c>
      <c r="I232" s="214"/>
      <c r="J232" s="210"/>
      <c r="K232" s="210"/>
      <c r="L232" s="215"/>
      <c r="M232" s="216"/>
      <c r="N232" s="217"/>
      <c r="O232" s="217"/>
      <c r="P232" s="217"/>
      <c r="Q232" s="217"/>
      <c r="R232" s="217"/>
      <c r="S232" s="217"/>
      <c r="T232" s="218"/>
      <c r="AT232" s="219" t="s">
        <v>162</v>
      </c>
      <c r="AU232" s="219" t="s">
        <v>90</v>
      </c>
      <c r="AV232" s="12" t="s">
        <v>23</v>
      </c>
      <c r="AW232" s="12" t="s">
        <v>41</v>
      </c>
      <c r="AX232" s="12" t="s">
        <v>79</v>
      </c>
      <c r="AY232" s="219" t="s">
        <v>151</v>
      </c>
    </row>
    <row r="233" spans="2:65" s="13" customFormat="1" x14ac:dyDescent="0.3">
      <c r="B233" s="220"/>
      <c r="C233" s="221"/>
      <c r="D233" s="207" t="s">
        <v>162</v>
      </c>
      <c r="E233" s="232" t="s">
        <v>77</v>
      </c>
      <c r="F233" s="233" t="s">
        <v>317</v>
      </c>
      <c r="G233" s="221"/>
      <c r="H233" s="234">
        <v>8.74</v>
      </c>
      <c r="I233" s="226"/>
      <c r="J233" s="221"/>
      <c r="K233" s="221"/>
      <c r="L233" s="227"/>
      <c r="M233" s="228"/>
      <c r="N233" s="229"/>
      <c r="O233" s="229"/>
      <c r="P233" s="229"/>
      <c r="Q233" s="229"/>
      <c r="R233" s="229"/>
      <c r="S233" s="229"/>
      <c r="T233" s="230"/>
      <c r="AT233" s="231" t="s">
        <v>162</v>
      </c>
      <c r="AU233" s="231" t="s">
        <v>90</v>
      </c>
      <c r="AV233" s="13" t="s">
        <v>90</v>
      </c>
      <c r="AW233" s="13" t="s">
        <v>41</v>
      </c>
      <c r="AX233" s="13" t="s">
        <v>79</v>
      </c>
      <c r="AY233" s="231" t="s">
        <v>151</v>
      </c>
    </row>
    <row r="234" spans="2:65" s="13" customFormat="1" x14ac:dyDescent="0.3">
      <c r="B234" s="220"/>
      <c r="C234" s="221"/>
      <c r="D234" s="207" t="s">
        <v>162</v>
      </c>
      <c r="E234" s="232" t="s">
        <v>77</v>
      </c>
      <c r="F234" s="233" t="s">
        <v>318</v>
      </c>
      <c r="G234" s="221"/>
      <c r="H234" s="234">
        <v>-2.2050000000000001</v>
      </c>
      <c r="I234" s="226"/>
      <c r="J234" s="221"/>
      <c r="K234" s="221"/>
      <c r="L234" s="227"/>
      <c r="M234" s="228"/>
      <c r="N234" s="229"/>
      <c r="O234" s="229"/>
      <c r="P234" s="229"/>
      <c r="Q234" s="229"/>
      <c r="R234" s="229"/>
      <c r="S234" s="229"/>
      <c r="T234" s="230"/>
      <c r="AT234" s="231" t="s">
        <v>162</v>
      </c>
      <c r="AU234" s="231" t="s">
        <v>90</v>
      </c>
      <c r="AV234" s="13" t="s">
        <v>90</v>
      </c>
      <c r="AW234" s="13" t="s">
        <v>41</v>
      </c>
      <c r="AX234" s="13" t="s">
        <v>79</v>
      </c>
      <c r="AY234" s="231" t="s">
        <v>151</v>
      </c>
    </row>
    <row r="235" spans="2:65" s="13" customFormat="1" x14ac:dyDescent="0.3">
      <c r="B235" s="220"/>
      <c r="C235" s="221"/>
      <c r="D235" s="207" t="s">
        <v>162</v>
      </c>
      <c r="E235" s="232" t="s">
        <v>77</v>
      </c>
      <c r="F235" s="233" t="s">
        <v>319</v>
      </c>
      <c r="G235" s="221"/>
      <c r="H235" s="234">
        <v>-0.78</v>
      </c>
      <c r="I235" s="226"/>
      <c r="J235" s="221"/>
      <c r="K235" s="221"/>
      <c r="L235" s="227"/>
      <c r="M235" s="228"/>
      <c r="N235" s="229"/>
      <c r="O235" s="229"/>
      <c r="P235" s="229"/>
      <c r="Q235" s="229"/>
      <c r="R235" s="229"/>
      <c r="S235" s="229"/>
      <c r="T235" s="230"/>
      <c r="AT235" s="231" t="s">
        <v>162</v>
      </c>
      <c r="AU235" s="231" t="s">
        <v>90</v>
      </c>
      <c r="AV235" s="13" t="s">
        <v>90</v>
      </c>
      <c r="AW235" s="13" t="s">
        <v>41</v>
      </c>
      <c r="AX235" s="13" t="s">
        <v>79</v>
      </c>
      <c r="AY235" s="231" t="s">
        <v>151</v>
      </c>
    </row>
    <row r="236" spans="2:65" s="13" customFormat="1" x14ac:dyDescent="0.3">
      <c r="B236" s="220"/>
      <c r="C236" s="221"/>
      <c r="D236" s="207" t="s">
        <v>162</v>
      </c>
      <c r="E236" s="232" t="s">
        <v>77</v>
      </c>
      <c r="F236" s="233" t="s">
        <v>320</v>
      </c>
      <c r="G236" s="221"/>
      <c r="H236" s="234">
        <v>-0.92400000000000004</v>
      </c>
      <c r="I236" s="226"/>
      <c r="J236" s="221"/>
      <c r="K236" s="221"/>
      <c r="L236" s="227"/>
      <c r="M236" s="228"/>
      <c r="N236" s="229"/>
      <c r="O236" s="229"/>
      <c r="P236" s="229"/>
      <c r="Q236" s="229"/>
      <c r="R236" s="229"/>
      <c r="S236" s="229"/>
      <c r="T236" s="230"/>
      <c r="AT236" s="231" t="s">
        <v>162</v>
      </c>
      <c r="AU236" s="231" t="s">
        <v>90</v>
      </c>
      <c r="AV236" s="13" t="s">
        <v>90</v>
      </c>
      <c r="AW236" s="13" t="s">
        <v>41</v>
      </c>
      <c r="AX236" s="13" t="s">
        <v>79</v>
      </c>
      <c r="AY236" s="231" t="s">
        <v>151</v>
      </c>
    </row>
    <row r="237" spans="2:65" s="15" customFormat="1" x14ac:dyDescent="0.3">
      <c r="B237" s="260"/>
      <c r="C237" s="261"/>
      <c r="D237" s="207" t="s">
        <v>162</v>
      </c>
      <c r="E237" s="262" t="s">
        <v>77</v>
      </c>
      <c r="F237" s="263" t="s">
        <v>321</v>
      </c>
      <c r="G237" s="261"/>
      <c r="H237" s="264">
        <v>10.166</v>
      </c>
      <c r="I237" s="265"/>
      <c r="J237" s="261"/>
      <c r="K237" s="261"/>
      <c r="L237" s="266"/>
      <c r="M237" s="267"/>
      <c r="N237" s="268"/>
      <c r="O237" s="268"/>
      <c r="P237" s="268"/>
      <c r="Q237" s="268"/>
      <c r="R237" s="268"/>
      <c r="S237" s="268"/>
      <c r="T237" s="269"/>
      <c r="AT237" s="270" t="s">
        <v>162</v>
      </c>
      <c r="AU237" s="270" t="s">
        <v>90</v>
      </c>
      <c r="AV237" s="15" t="s">
        <v>175</v>
      </c>
      <c r="AW237" s="15" t="s">
        <v>41</v>
      </c>
      <c r="AX237" s="15" t="s">
        <v>79</v>
      </c>
      <c r="AY237" s="270" t="s">
        <v>151</v>
      </c>
    </row>
    <row r="238" spans="2:65" s="12" customFormat="1" x14ac:dyDescent="0.3">
      <c r="B238" s="209"/>
      <c r="C238" s="210"/>
      <c r="D238" s="207" t="s">
        <v>162</v>
      </c>
      <c r="E238" s="211" t="s">
        <v>77</v>
      </c>
      <c r="F238" s="212" t="s">
        <v>322</v>
      </c>
      <c r="G238" s="210"/>
      <c r="H238" s="213" t="s">
        <v>77</v>
      </c>
      <c r="I238" s="214"/>
      <c r="J238" s="210"/>
      <c r="K238" s="210"/>
      <c r="L238" s="215"/>
      <c r="M238" s="216"/>
      <c r="N238" s="217"/>
      <c r="O238" s="217"/>
      <c r="P238" s="217"/>
      <c r="Q238" s="217"/>
      <c r="R238" s="217"/>
      <c r="S238" s="217"/>
      <c r="T238" s="218"/>
      <c r="AT238" s="219" t="s">
        <v>162</v>
      </c>
      <c r="AU238" s="219" t="s">
        <v>90</v>
      </c>
      <c r="AV238" s="12" t="s">
        <v>23</v>
      </c>
      <c r="AW238" s="12" t="s">
        <v>41</v>
      </c>
      <c r="AX238" s="12" t="s">
        <v>79</v>
      </c>
      <c r="AY238" s="219" t="s">
        <v>151</v>
      </c>
    </row>
    <row r="239" spans="2:65" s="13" customFormat="1" x14ac:dyDescent="0.3">
      <c r="B239" s="220"/>
      <c r="C239" s="221"/>
      <c r="D239" s="207" t="s">
        <v>162</v>
      </c>
      <c r="E239" s="232" t="s">
        <v>77</v>
      </c>
      <c r="F239" s="233" t="s">
        <v>323</v>
      </c>
      <c r="G239" s="221"/>
      <c r="H239" s="234">
        <v>0.58499999999999996</v>
      </c>
      <c r="I239" s="226"/>
      <c r="J239" s="221"/>
      <c r="K239" s="221"/>
      <c r="L239" s="227"/>
      <c r="M239" s="228"/>
      <c r="N239" s="229"/>
      <c r="O239" s="229"/>
      <c r="P239" s="229"/>
      <c r="Q239" s="229"/>
      <c r="R239" s="229"/>
      <c r="S239" s="229"/>
      <c r="T239" s="230"/>
      <c r="AT239" s="231" t="s">
        <v>162</v>
      </c>
      <c r="AU239" s="231" t="s">
        <v>90</v>
      </c>
      <c r="AV239" s="13" t="s">
        <v>90</v>
      </c>
      <c r="AW239" s="13" t="s">
        <v>41</v>
      </c>
      <c r="AX239" s="13" t="s">
        <v>79</v>
      </c>
      <c r="AY239" s="231" t="s">
        <v>151</v>
      </c>
    </row>
    <row r="240" spans="2:65" s="13" customFormat="1" x14ac:dyDescent="0.3">
      <c r="B240" s="220"/>
      <c r="C240" s="221"/>
      <c r="D240" s="207" t="s">
        <v>162</v>
      </c>
      <c r="E240" s="232" t="s">
        <v>77</v>
      </c>
      <c r="F240" s="233" t="s">
        <v>324</v>
      </c>
      <c r="G240" s="221"/>
      <c r="H240" s="234">
        <v>0.49399999999999999</v>
      </c>
      <c r="I240" s="226"/>
      <c r="J240" s="221"/>
      <c r="K240" s="221"/>
      <c r="L240" s="227"/>
      <c r="M240" s="228"/>
      <c r="N240" s="229"/>
      <c r="O240" s="229"/>
      <c r="P240" s="229"/>
      <c r="Q240" s="229"/>
      <c r="R240" s="229"/>
      <c r="S240" s="229"/>
      <c r="T240" s="230"/>
      <c r="AT240" s="231" t="s">
        <v>162</v>
      </c>
      <c r="AU240" s="231" t="s">
        <v>90</v>
      </c>
      <c r="AV240" s="13" t="s">
        <v>90</v>
      </c>
      <c r="AW240" s="13" t="s">
        <v>41</v>
      </c>
      <c r="AX240" s="13" t="s">
        <v>79</v>
      </c>
      <c r="AY240" s="231" t="s">
        <v>151</v>
      </c>
    </row>
    <row r="241" spans="2:65" s="13" customFormat="1" x14ac:dyDescent="0.3">
      <c r="B241" s="220"/>
      <c r="C241" s="221"/>
      <c r="D241" s="207" t="s">
        <v>162</v>
      </c>
      <c r="E241" s="232" t="s">
        <v>77</v>
      </c>
      <c r="F241" s="233" t="s">
        <v>325</v>
      </c>
      <c r="G241" s="221"/>
      <c r="H241" s="234">
        <v>1.365</v>
      </c>
      <c r="I241" s="226"/>
      <c r="J241" s="221"/>
      <c r="K241" s="221"/>
      <c r="L241" s="227"/>
      <c r="M241" s="228"/>
      <c r="N241" s="229"/>
      <c r="O241" s="229"/>
      <c r="P241" s="229"/>
      <c r="Q241" s="229"/>
      <c r="R241" s="229"/>
      <c r="S241" s="229"/>
      <c r="T241" s="230"/>
      <c r="AT241" s="231" t="s">
        <v>162</v>
      </c>
      <c r="AU241" s="231" t="s">
        <v>90</v>
      </c>
      <c r="AV241" s="13" t="s">
        <v>90</v>
      </c>
      <c r="AW241" s="13" t="s">
        <v>41</v>
      </c>
      <c r="AX241" s="13" t="s">
        <v>79</v>
      </c>
      <c r="AY241" s="231" t="s">
        <v>151</v>
      </c>
    </row>
    <row r="242" spans="2:65" s="15" customFormat="1" x14ac:dyDescent="0.3">
      <c r="B242" s="260"/>
      <c r="C242" s="261"/>
      <c r="D242" s="207" t="s">
        <v>162</v>
      </c>
      <c r="E242" s="262" t="s">
        <v>77</v>
      </c>
      <c r="F242" s="263" t="s">
        <v>321</v>
      </c>
      <c r="G242" s="261"/>
      <c r="H242" s="264">
        <v>2.444</v>
      </c>
      <c r="I242" s="265"/>
      <c r="J242" s="261"/>
      <c r="K242" s="261"/>
      <c r="L242" s="266"/>
      <c r="M242" s="267"/>
      <c r="N242" s="268"/>
      <c r="O242" s="268"/>
      <c r="P242" s="268"/>
      <c r="Q242" s="268"/>
      <c r="R242" s="268"/>
      <c r="S242" s="268"/>
      <c r="T242" s="269"/>
      <c r="AT242" s="270" t="s">
        <v>162</v>
      </c>
      <c r="AU242" s="270" t="s">
        <v>90</v>
      </c>
      <c r="AV242" s="15" t="s">
        <v>175</v>
      </c>
      <c r="AW242" s="15" t="s">
        <v>41</v>
      </c>
      <c r="AX242" s="15" t="s">
        <v>79</v>
      </c>
      <c r="AY242" s="270" t="s">
        <v>151</v>
      </c>
    </row>
    <row r="243" spans="2:65" s="14" customFormat="1" x14ac:dyDescent="0.3">
      <c r="B243" s="235"/>
      <c r="C243" s="236"/>
      <c r="D243" s="222" t="s">
        <v>162</v>
      </c>
      <c r="E243" s="237" t="s">
        <v>77</v>
      </c>
      <c r="F243" s="238" t="s">
        <v>174</v>
      </c>
      <c r="G243" s="236"/>
      <c r="H243" s="239">
        <v>12.61</v>
      </c>
      <c r="I243" s="240"/>
      <c r="J243" s="236"/>
      <c r="K243" s="236"/>
      <c r="L243" s="241"/>
      <c r="M243" s="242"/>
      <c r="N243" s="243"/>
      <c r="O243" s="243"/>
      <c r="P243" s="243"/>
      <c r="Q243" s="243"/>
      <c r="R243" s="243"/>
      <c r="S243" s="243"/>
      <c r="T243" s="244"/>
      <c r="AT243" s="245" t="s">
        <v>162</v>
      </c>
      <c r="AU243" s="245" t="s">
        <v>90</v>
      </c>
      <c r="AV243" s="14" t="s">
        <v>158</v>
      </c>
      <c r="AW243" s="14" t="s">
        <v>41</v>
      </c>
      <c r="AX243" s="14" t="s">
        <v>23</v>
      </c>
      <c r="AY243" s="245" t="s">
        <v>151</v>
      </c>
    </row>
    <row r="244" spans="2:65" s="1" customFormat="1" ht="22.5" customHeight="1" x14ac:dyDescent="0.3">
      <c r="B244" s="36"/>
      <c r="C244" s="195" t="s">
        <v>7</v>
      </c>
      <c r="D244" s="195" t="s">
        <v>153</v>
      </c>
      <c r="E244" s="196" t="s">
        <v>326</v>
      </c>
      <c r="F244" s="197" t="s">
        <v>327</v>
      </c>
      <c r="G244" s="198" t="s">
        <v>156</v>
      </c>
      <c r="H244" s="199">
        <v>12.61</v>
      </c>
      <c r="I244" s="200"/>
      <c r="J244" s="201">
        <f>ROUND(I244*H244,2)</f>
        <v>0</v>
      </c>
      <c r="K244" s="197" t="s">
        <v>157</v>
      </c>
      <c r="L244" s="56"/>
      <c r="M244" s="202" t="s">
        <v>77</v>
      </c>
      <c r="N244" s="203" t="s">
        <v>50</v>
      </c>
      <c r="O244" s="37"/>
      <c r="P244" s="204">
        <f>O244*H244</f>
        <v>0</v>
      </c>
      <c r="Q244" s="204">
        <v>3.0000000000000001E-3</v>
      </c>
      <c r="R244" s="204">
        <f>Q244*H244</f>
        <v>3.7830000000000003E-2</v>
      </c>
      <c r="S244" s="204">
        <v>0</v>
      </c>
      <c r="T244" s="205">
        <f>S244*H244</f>
        <v>0</v>
      </c>
      <c r="AR244" s="19" t="s">
        <v>158</v>
      </c>
      <c r="AT244" s="19" t="s">
        <v>153</v>
      </c>
      <c r="AU244" s="19" t="s">
        <v>90</v>
      </c>
      <c r="AY244" s="19" t="s">
        <v>151</v>
      </c>
      <c r="BE244" s="206">
        <f>IF(N244="základní",J244,0)</f>
        <v>0</v>
      </c>
      <c r="BF244" s="206">
        <f>IF(N244="snížená",J244,0)</f>
        <v>0</v>
      </c>
      <c r="BG244" s="206">
        <f>IF(N244="zákl. přenesená",J244,0)</f>
        <v>0</v>
      </c>
      <c r="BH244" s="206">
        <f>IF(N244="sníž. přenesená",J244,0)</f>
        <v>0</v>
      </c>
      <c r="BI244" s="206">
        <f>IF(N244="nulová",J244,0)</f>
        <v>0</v>
      </c>
      <c r="BJ244" s="19" t="s">
        <v>90</v>
      </c>
      <c r="BK244" s="206">
        <f>ROUND(I244*H244,2)</f>
        <v>0</v>
      </c>
      <c r="BL244" s="19" t="s">
        <v>158</v>
      </c>
      <c r="BM244" s="19" t="s">
        <v>328</v>
      </c>
    </row>
    <row r="245" spans="2:65" s="1" customFormat="1" x14ac:dyDescent="0.3">
      <c r="B245" s="36"/>
      <c r="C245" s="58"/>
      <c r="D245" s="207" t="s">
        <v>160</v>
      </c>
      <c r="E245" s="58"/>
      <c r="F245" s="208" t="s">
        <v>329</v>
      </c>
      <c r="G245" s="58"/>
      <c r="H245" s="58"/>
      <c r="I245" s="163"/>
      <c r="J245" s="58"/>
      <c r="K245" s="58"/>
      <c r="L245" s="56"/>
      <c r="M245" s="73"/>
      <c r="N245" s="37"/>
      <c r="O245" s="37"/>
      <c r="P245" s="37"/>
      <c r="Q245" s="37"/>
      <c r="R245" s="37"/>
      <c r="S245" s="37"/>
      <c r="T245" s="74"/>
      <c r="AT245" s="19" t="s">
        <v>160</v>
      </c>
      <c r="AU245" s="19" t="s">
        <v>90</v>
      </c>
    </row>
    <row r="246" spans="2:65" s="12" customFormat="1" x14ac:dyDescent="0.3">
      <c r="B246" s="209"/>
      <c r="C246" s="210"/>
      <c r="D246" s="207" t="s">
        <v>162</v>
      </c>
      <c r="E246" s="211" t="s">
        <v>77</v>
      </c>
      <c r="F246" s="212" t="s">
        <v>204</v>
      </c>
      <c r="G246" s="210"/>
      <c r="H246" s="213" t="s">
        <v>77</v>
      </c>
      <c r="I246" s="214"/>
      <c r="J246" s="210"/>
      <c r="K246" s="210"/>
      <c r="L246" s="215"/>
      <c r="M246" s="216"/>
      <c r="N246" s="217"/>
      <c r="O246" s="217"/>
      <c r="P246" s="217"/>
      <c r="Q246" s="217"/>
      <c r="R246" s="217"/>
      <c r="S246" s="217"/>
      <c r="T246" s="218"/>
      <c r="AT246" s="219" t="s">
        <v>162</v>
      </c>
      <c r="AU246" s="219" t="s">
        <v>90</v>
      </c>
      <c r="AV246" s="12" t="s">
        <v>23</v>
      </c>
      <c r="AW246" s="12" t="s">
        <v>41</v>
      </c>
      <c r="AX246" s="12" t="s">
        <v>79</v>
      </c>
      <c r="AY246" s="219" t="s">
        <v>151</v>
      </c>
    </row>
    <row r="247" spans="2:65" s="12" customFormat="1" x14ac:dyDescent="0.3">
      <c r="B247" s="209"/>
      <c r="C247" s="210"/>
      <c r="D247" s="207" t="s">
        <v>162</v>
      </c>
      <c r="E247" s="211" t="s">
        <v>77</v>
      </c>
      <c r="F247" s="212" t="s">
        <v>314</v>
      </c>
      <c r="G247" s="210"/>
      <c r="H247" s="213" t="s">
        <v>77</v>
      </c>
      <c r="I247" s="214"/>
      <c r="J247" s="210"/>
      <c r="K247" s="210"/>
      <c r="L247" s="215"/>
      <c r="M247" s="216"/>
      <c r="N247" s="217"/>
      <c r="O247" s="217"/>
      <c r="P247" s="217"/>
      <c r="Q247" s="217"/>
      <c r="R247" s="217"/>
      <c r="S247" s="217"/>
      <c r="T247" s="218"/>
      <c r="AT247" s="219" t="s">
        <v>162</v>
      </c>
      <c r="AU247" s="219" t="s">
        <v>90</v>
      </c>
      <c r="AV247" s="12" t="s">
        <v>23</v>
      </c>
      <c r="AW247" s="12" t="s">
        <v>41</v>
      </c>
      <c r="AX247" s="12" t="s">
        <v>79</v>
      </c>
      <c r="AY247" s="219" t="s">
        <v>151</v>
      </c>
    </row>
    <row r="248" spans="2:65" s="12" customFormat="1" x14ac:dyDescent="0.3">
      <c r="B248" s="209"/>
      <c r="C248" s="210"/>
      <c r="D248" s="207" t="s">
        <v>162</v>
      </c>
      <c r="E248" s="211" t="s">
        <v>77</v>
      </c>
      <c r="F248" s="212" t="s">
        <v>229</v>
      </c>
      <c r="G248" s="210"/>
      <c r="H248" s="213" t="s">
        <v>77</v>
      </c>
      <c r="I248" s="214"/>
      <c r="J248" s="210"/>
      <c r="K248" s="210"/>
      <c r="L248" s="215"/>
      <c r="M248" s="216"/>
      <c r="N248" s="217"/>
      <c r="O248" s="217"/>
      <c r="P248" s="217"/>
      <c r="Q248" s="217"/>
      <c r="R248" s="217"/>
      <c r="S248" s="217"/>
      <c r="T248" s="218"/>
      <c r="AT248" s="219" t="s">
        <v>162</v>
      </c>
      <c r="AU248" s="219" t="s">
        <v>90</v>
      </c>
      <c r="AV248" s="12" t="s">
        <v>23</v>
      </c>
      <c r="AW248" s="12" t="s">
        <v>41</v>
      </c>
      <c r="AX248" s="12" t="s">
        <v>79</v>
      </c>
      <c r="AY248" s="219" t="s">
        <v>151</v>
      </c>
    </row>
    <row r="249" spans="2:65" s="13" customFormat="1" x14ac:dyDescent="0.3">
      <c r="B249" s="220"/>
      <c r="C249" s="221"/>
      <c r="D249" s="207" t="s">
        <v>162</v>
      </c>
      <c r="E249" s="232" t="s">
        <v>77</v>
      </c>
      <c r="F249" s="233" t="s">
        <v>315</v>
      </c>
      <c r="G249" s="221"/>
      <c r="H249" s="234">
        <v>6.3250000000000002</v>
      </c>
      <c r="I249" s="226"/>
      <c r="J249" s="221"/>
      <c r="K249" s="221"/>
      <c r="L249" s="227"/>
      <c r="M249" s="228"/>
      <c r="N249" s="229"/>
      <c r="O249" s="229"/>
      <c r="P249" s="229"/>
      <c r="Q249" s="229"/>
      <c r="R249" s="229"/>
      <c r="S249" s="229"/>
      <c r="T249" s="230"/>
      <c r="AT249" s="231" t="s">
        <v>162</v>
      </c>
      <c r="AU249" s="231" t="s">
        <v>90</v>
      </c>
      <c r="AV249" s="13" t="s">
        <v>90</v>
      </c>
      <c r="AW249" s="13" t="s">
        <v>41</v>
      </c>
      <c r="AX249" s="13" t="s">
        <v>79</v>
      </c>
      <c r="AY249" s="231" t="s">
        <v>151</v>
      </c>
    </row>
    <row r="250" spans="2:65" s="13" customFormat="1" x14ac:dyDescent="0.3">
      <c r="B250" s="220"/>
      <c r="C250" s="221"/>
      <c r="D250" s="207" t="s">
        <v>162</v>
      </c>
      <c r="E250" s="232" t="s">
        <v>77</v>
      </c>
      <c r="F250" s="233" t="s">
        <v>316</v>
      </c>
      <c r="G250" s="221"/>
      <c r="H250" s="234">
        <v>-0.99</v>
      </c>
      <c r="I250" s="226"/>
      <c r="J250" s="221"/>
      <c r="K250" s="221"/>
      <c r="L250" s="227"/>
      <c r="M250" s="228"/>
      <c r="N250" s="229"/>
      <c r="O250" s="229"/>
      <c r="P250" s="229"/>
      <c r="Q250" s="229"/>
      <c r="R250" s="229"/>
      <c r="S250" s="229"/>
      <c r="T250" s="230"/>
      <c r="AT250" s="231" t="s">
        <v>162</v>
      </c>
      <c r="AU250" s="231" t="s">
        <v>90</v>
      </c>
      <c r="AV250" s="13" t="s">
        <v>90</v>
      </c>
      <c r="AW250" s="13" t="s">
        <v>41</v>
      </c>
      <c r="AX250" s="13" t="s">
        <v>79</v>
      </c>
      <c r="AY250" s="231" t="s">
        <v>151</v>
      </c>
    </row>
    <row r="251" spans="2:65" s="12" customFormat="1" x14ac:dyDescent="0.3">
      <c r="B251" s="209"/>
      <c r="C251" s="210"/>
      <c r="D251" s="207" t="s">
        <v>162</v>
      </c>
      <c r="E251" s="211" t="s">
        <v>77</v>
      </c>
      <c r="F251" s="212" t="s">
        <v>232</v>
      </c>
      <c r="G251" s="210"/>
      <c r="H251" s="213" t="s">
        <v>77</v>
      </c>
      <c r="I251" s="214"/>
      <c r="J251" s="210"/>
      <c r="K251" s="210"/>
      <c r="L251" s="215"/>
      <c r="M251" s="216"/>
      <c r="N251" s="217"/>
      <c r="O251" s="217"/>
      <c r="P251" s="217"/>
      <c r="Q251" s="217"/>
      <c r="R251" s="217"/>
      <c r="S251" s="217"/>
      <c r="T251" s="218"/>
      <c r="AT251" s="219" t="s">
        <v>162</v>
      </c>
      <c r="AU251" s="219" t="s">
        <v>90</v>
      </c>
      <c r="AV251" s="12" t="s">
        <v>23</v>
      </c>
      <c r="AW251" s="12" t="s">
        <v>41</v>
      </c>
      <c r="AX251" s="12" t="s">
        <v>79</v>
      </c>
      <c r="AY251" s="219" t="s">
        <v>151</v>
      </c>
    </row>
    <row r="252" spans="2:65" s="13" customFormat="1" x14ac:dyDescent="0.3">
      <c r="B252" s="220"/>
      <c r="C252" s="221"/>
      <c r="D252" s="207" t="s">
        <v>162</v>
      </c>
      <c r="E252" s="232" t="s">
        <v>77</v>
      </c>
      <c r="F252" s="233" t="s">
        <v>317</v>
      </c>
      <c r="G252" s="221"/>
      <c r="H252" s="234">
        <v>8.74</v>
      </c>
      <c r="I252" s="226"/>
      <c r="J252" s="221"/>
      <c r="K252" s="221"/>
      <c r="L252" s="227"/>
      <c r="M252" s="228"/>
      <c r="N252" s="229"/>
      <c r="O252" s="229"/>
      <c r="P252" s="229"/>
      <c r="Q252" s="229"/>
      <c r="R252" s="229"/>
      <c r="S252" s="229"/>
      <c r="T252" s="230"/>
      <c r="AT252" s="231" t="s">
        <v>162</v>
      </c>
      <c r="AU252" s="231" t="s">
        <v>90</v>
      </c>
      <c r="AV252" s="13" t="s">
        <v>90</v>
      </c>
      <c r="AW252" s="13" t="s">
        <v>41</v>
      </c>
      <c r="AX252" s="13" t="s">
        <v>79</v>
      </c>
      <c r="AY252" s="231" t="s">
        <v>151</v>
      </c>
    </row>
    <row r="253" spans="2:65" s="13" customFormat="1" x14ac:dyDescent="0.3">
      <c r="B253" s="220"/>
      <c r="C253" s="221"/>
      <c r="D253" s="207" t="s">
        <v>162</v>
      </c>
      <c r="E253" s="232" t="s">
        <v>77</v>
      </c>
      <c r="F253" s="233" t="s">
        <v>318</v>
      </c>
      <c r="G253" s="221"/>
      <c r="H253" s="234">
        <v>-2.2050000000000001</v>
      </c>
      <c r="I253" s="226"/>
      <c r="J253" s="221"/>
      <c r="K253" s="221"/>
      <c r="L253" s="227"/>
      <c r="M253" s="228"/>
      <c r="N253" s="229"/>
      <c r="O253" s="229"/>
      <c r="P253" s="229"/>
      <c r="Q253" s="229"/>
      <c r="R253" s="229"/>
      <c r="S253" s="229"/>
      <c r="T253" s="230"/>
      <c r="AT253" s="231" t="s">
        <v>162</v>
      </c>
      <c r="AU253" s="231" t="s">
        <v>90</v>
      </c>
      <c r="AV253" s="13" t="s">
        <v>90</v>
      </c>
      <c r="AW253" s="13" t="s">
        <v>41</v>
      </c>
      <c r="AX253" s="13" t="s">
        <v>79</v>
      </c>
      <c r="AY253" s="231" t="s">
        <v>151</v>
      </c>
    </row>
    <row r="254" spans="2:65" s="13" customFormat="1" x14ac:dyDescent="0.3">
      <c r="B254" s="220"/>
      <c r="C254" s="221"/>
      <c r="D254" s="207" t="s">
        <v>162</v>
      </c>
      <c r="E254" s="232" t="s">
        <v>77</v>
      </c>
      <c r="F254" s="233" t="s">
        <v>319</v>
      </c>
      <c r="G254" s="221"/>
      <c r="H254" s="234">
        <v>-0.78</v>
      </c>
      <c r="I254" s="226"/>
      <c r="J254" s="221"/>
      <c r="K254" s="221"/>
      <c r="L254" s="227"/>
      <c r="M254" s="228"/>
      <c r="N254" s="229"/>
      <c r="O254" s="229"/>
      <c r="P254" s="229"/>
      <c r="Q254" s="229"/>
      <c r="R254" s="229"/>
      <c r="S254" s="229"/>
      <c r="T254" s="230"/>
      <c r="AT254" s="231" t="s">
        <v>162</v>
      </c>
      <c r="AU254" s="231" t="s">
        <v>90</v>
      </c>
      <c r="AV254" s="13" t="s">
        <v>90</v>
      </c>
      <c r="AW254" s="13" t="s">
        <v>41</v>
      </c>
      <c r="AX254" s="13" t="s">
        <v>79</v>
      </c>
      <c r="AY254" s="231" t="s">
        <v>151</v>
      </c>
    </row>
    <row r="255" spans="2:65" s="13" customFormat="1" x14ac:dyDescent="0.3">
      <c r="B255" s="220"/>
      <c r="C255" s="221"/>
      <c r="D255" s="207" t="s">
        <v>162</v>
      </c>
      <c r="E255" s="232" t="s">
        <v>77</v>
      </c>
      <c r="F255" s="233" t="s">
        <v>320</v>
      </c>
      <c r="G255" s="221"/>
      <c r="H255" s="234">
        <v>-0.92400000000000004</v>
      </c>
      <c r="I255" s="226"/>
      <c r="J255" s="221"/>
      <c r="K255" s="221"/>
      <c r="L255" s="227"/>
      <c r="M255" s="228"/>
      <c r="N255" s="229"/>
      <c r="O255" s="229"/>
      <c r="P255" s="229"/>
      <c r="Q255" s="229"/>
      <c r="R255" s="229"/>
      <c r="S255" s="229"/>
      <c r="T255" s="230"/>
      <c r="AT255" s="231" t="s">
        <v>162</v>
      </c>
      <c r="AU255" s="231" t="s">
        <v>90</v>
      </c>
      <c r="AV255" s="13" t="s">
        <v>90</v>
      </c>
      <c r="AW255" s="13" t="s">
        <v>41</v>
      </c>
      <c r="AX255" s="13" t="s">
        <v>79</v>
      </c>
      <c r="AY255" s="231" t="s">
        <v>151</v>
      </c>
    </row>
    <row r="256" spans="2:65" s="15" customFormat="1" x14ac:dyDescent="0.3">
      <c r="B256" s="260"/>
      <c r="C256" s="261"/>
      <c r="D256" s="207" t="s">
        <v>162</v>
      </c>
      <c r="E256" s="262" t="s">
        <v>77</v>
      </c>
      <c r="F256" s="263" t="s">
        <v>321</v>
      </c>
      <c r="G256" s="261"/>
      <c r="H256" s="264">
        <v>10.166</v>
      </c>
      <c r="I256" s="265"/>
      <c r="J256" s="261"/>
      <c r="K256" s="261"/>
      <c r="L256" s="266"/>
      <c r="M256" s="267"/>
      <c r="N256" s="268"/>
      <c r="O256" s="268"/>
      <c r="P256" s="268"/>
      <c r="Q256" s="268"/>
      <c r="R256" s="268"/>
      <c r="S256" s="268"/>
      <c r="T256" s="269"/>
      <c r="AT256" s="270" t="s">
        <v>162</v>
      </c>
      <c r="AU256" s="270" t="s">
        <v>90</v>
      </c>
      <c r="AV256" s="15" t="s">
        <v>175</v>
      </c>
      <c r="AW256" s="15" t="s">
        <v>41</v>
      </c>
      <c r="AX256" s="15" t="s">
        <v>79</v>
      </c>
      <c r="AY256" s="270" t="s">
        <v>151</v>
      </c>
    </row>
    <row r="257" spans="2:65" s="12" customFormat="1" x14ac:dyDescent="0.3">
      <c r="B257" s="209"/>
      <c r="C257" s="210"/>
      <c r="D257" s="207" t="s">
        <v>162</v>
      </c>
      <c r="E257" s="211" t="s">
        <v>77</v>
      </c>
      <c r="F257" s="212" t="s">
        <v>322</v>
      </c>
      <c r="G257" s="210"/>
      <c r="H257" s="213" t="s">
        <v>77</v>
      </c>
      <c r="I257" s="214"/>
      <c r="J257" s="210"/>
      <c r="K257" s="210"/>
      <c r="L257" s="215"/>
      <c r="M257" s="216"/>
      <c r="N257" s="217"/>
      <c r="O257" s="217"/>
      <c r="P257" s="217"/>
      <c r="Q257" s="217"/>
      <c r="R257" s="217"/>
      <c r="S257" s="217"/>
      <c r="T257" s="218"/>
      <c r="AT257" s="219" t="s">
        <v>162</v>
      </c>
      <c r="AU257" s="219" t="s">
        <v>90</v>
      </c>
      <c r="AV257" s="12" t="s">
        <v>23</v>
      </c>
      <c r="AW257" s="12" t="s">
        <v>41</v>
      </c>
      <c r="AX257" s="12" t="s">
        <v>79</v>
      </c>
      <c r="AY257" s="219" t="s">
        <v>151</v>
      </c>
    </row>
    <row r="258" spans="2:65" s="13" customFormat="1" x14ac:dyDescent="0.3">
      <c r="B258" s="220"/>
      <c r="C258" s="221"/>
      <c r="D258" s="207" t="s">
        <v>162</v>
      </c>
      <c r="E258" s="232" t="s">
        <v>77</v>
      </c>
      <c r="F258" s="233" t="s">
        <v>323</v>
      </c>
      <c r="G258" s="221"/>
      <c r="H258" s="234">
        <v>0.58499999999999996</v>
      </c>
      <c r="I258" s="226"/>
      <c r="J258" s="221"/>
      <c r="K258" s="221"/>
      <c r="L258" s="227"/>
      <c r="M258" s="228"/>
      <c r="N258" s="229"/>
      <c r="O258" s="229"/>
      <c r="P258" s="229"/>
      <c r="Q258" s="229"/>
      <c r="R258" s="229"/>
      <c r="S258" s="229"/>
      <c r="T258" s="230"/>
      <c r="AT258" s="231" t="s">
        <v>162</v>
      </c>
      <c r="AU258" s="231" t="s">
        <v>90</v>
      </c>
      <c r="AV258" s="13" t="s">
        <v>90</v>
      </c>
      <c r="AW258" s="13" t="s">
        <v>41</v>
      </c>
      <c r="AX258" s="13" t="s">
        <v>79</v>
      </c>
      <c r="AY258" s="231" t="s">
        <v>151</v>
      </c>
    </row>
    <row r="259" spans="2:65" s="13" customFormat="1" x14ac:dyDescent="0.3">
      <c r="B259" s="220"/>
      <c r="C259" s="221"/>
      <c r="D259" s="207" t="s">
        <v>162</v>
      </c>
      <c r="E259" s="232" t="s">
        <v>77</v>
      </c>
      <c r="F259" s="233" t="s">
        <v>324</v>
      </c>
      <c r="G259" s="221"/>
      <c r="H259" s="234">
        <v>0.49399999999999999</v>
      </c>
      <c r="I259" s="226"/>
      <c r="J259" s="221"/>
      <c r="K259" s="221"/>
      <c r="L259" s="227"/>
      <c r="M259" s="228"/>
      <c r="N259" s="229"/>
      <c r="O259" s="229"/>
      <c r="P259" s="229"/>
      <c r="Q259" s="229"/>
      <c r="R259" s="229"/>
      <c r="S259" s="229"/>
      <c r="T259" s="230"/>
      <c r="AT259" s="231" t="s">
        <v>162</v>
      </c>
      <c r="AU259" s="231" t="s">
        <v>90</v>
      </c>
      <c r="AV259" s="13" t="s">
        <v>90</v>
      </c>
      <c r="AW259" s="13" t="s">
        <v>41</v>
      </c>
      <c r="AX259" s="13" t="s">
        <v>79</v>
      </c>
      <c r="AY259" s="231" t="s">
        <v>151</v>
      </c>
    </row>
    <row r="260" spans="2:65" s="13" customFormat="1" x14ac:dyDescent="0.3">
      <c r="B260" s="220"/>
      <c r="C260" s="221"/>
      <c r="D260" s="207" t="s">
        <v>162</v>
      </c>
      <c r="E260" s="232" t="s">
        <v>77</v>
      </c>
      <c r="F260" s="233" t="s">
        <v>325</v>
      </c>
      <c r="G260" s="221"/>
      <c r="H260" s="234">
        <v>1.365</v>
      </c>
      <c r="I260" s="226"/>
      <c r="J260" s="221"/>
      <c r="K260" s="221"/>
      <c r="L260" s="227"/>
      <c r="M260" s="228"/>
      <c r="N260" s="229"/>
      <c r="O260" s="229"/>
      <c r="P260" s="229"/>
      <c r="Q260" s="229"/>
      <c r="R260" s="229"/>
      <c r="S260" s="229"/>
      <c r="T260" s="230"/>
      <c r="AT260" s="231" t="s">
        <v>162</v>
      </c>
      <c r="AU260" s="231" t="s">
        <v>90</v>
      </c>
      <c r="AV260" s="13" t="s">
        <v>90</v>
      </c>
      <c r="AW260" s="13" t="s">
        <v>41</v>
      </c>
      <c r="AX260" s="13" t="s">
        <v>79</v>
      </c>
      <c r="AY260" s="231" t="s">
        <v>151</v>
      </c>
    </row>
    <row r="261" spans="2:65" s="15" customFormat="1" x14ac:dyDescent="0.3">
      <c r="B261" s="260"/>
      <c r="C261" s="261"/>
      <c r="D261" s="207" t="s">
        <v>162</v>
      </c>
      <c r="E261" s="262" t="s">
        <v>77</v>
      </c>
      <c r="F261" s="263" t="s">
        <v>321</v>
      </c>
      <c r="G261" s="261"/>
      <c r="H261" s="264">
        <v>2.444</v>
      </c>
      <c r="I261" s="265"/>
      <c r="J261" s="261"/>
      <c r="K261" s="261"/>
      <c r="L261" s="266"/>
      <c r="M261" s="267"/>
      <c r="N261" s="268"/>
      <c r="O261" s="268"/>
      <c r="P261" s="268"/>
      <c r="Q261" s="268"/>
      <c r="R261" s="268"/>
      <c r="S261" s="268"/>
      <c r="T261" s="269"/>
      <c r="AT261" s="270" t="s">
        <v>162</v>
      </c>
      <c r="AU261" s="270" t="s">
        <v>90</v>
      </c>
      <c r="AV261" s="15" t="s">
        <v>175</v>
      </c>
      <c r="AW261" s="15" t="s">
        <v>41</v>
      </c>
      <c r="AX261" s="15" t="s">
        <v>79</v>
      </c>
      <c r="AY261" s="270" t="s">
        <v>151</v>
      </c>
    </row>
    <row r="262" spans="2:65" s="14" customFormat="1" x14ac:dyDescent="0.3">
      <c r="B262" s="235"/>
      <c r="C262" s="236"/>
      <c r="D262" s="222" t="s">
        <v>162</v>
      </c>
      <c r="E262" s="237" t="s">
        <v>77</v>
      </c>
      <c r="F262" s="238" t="s">
        <v>174</v>
      </c>
      <c r="G262" s="236"/>
      <c r="H262" s="239">
        <v>12.61</v>
      </c>
      <c r="I262" s="240"/>
      <c r="J262" s="236"/>
      <c r="K262" s="236"/>
      <c r="L262" s="241"/>
      <c r="M262" s="242"/>
      <c r="N262" s="243"/>
      <c r="O262" s="243"/>
      <c r="P262" s="243"/>
      <c r="Q262" s="243"/>
      <c r="R262" s="243"/>
      <c r="S262" s="243"/>
      <c r="T262" s="244"/>
      <c r="AT262" s="245" t="s">
        <v>162</v>
      </c>
      <c r="AU262" s="245" t="s">
        <v>90</v>
      </c>
      <c r="AV262" s="14" t="s">
        <v>158</v>
      </c>
      <c r="AW262" s="14" t="s">
        <v>41</v>
      </c>
      <c r="AX262" s="14" t="s">
        <v>23</v>
      </c>
      <c r="AY262" s="245" t="s">
        <v>151</v>
      </c>
    </row>
    <row r="263" spans="2:65" s="1" customFormat="1" ht="22.5" customHeight="1" x14ac:dyDescent="0.3">
      <c r="B263" s="36"/>
      <c r="C263" s="195" t="s">
        <v>330</v>
      </c>
      <c r="D263" s="195" t="s">
        <v>153</v>
      </c>
      <c r="E263" s="196" t="s">
        <v>331</v>
      </c>
      <c r="F263" s="197" t="s">
        <v>332</v>
      </c>
      <c r="G263" s="198" t="s">
        <v>156</v>
      </c>
      <c r="H263" s="199">
        <v>203.328</v>
      </c>
      <c r="I263" s="200"/>
      <c r="J263" s="201">
        <f>ROUND(I263*H263,2)</f>
        <v>0</v>
      </c>
      <c r="K263" s="197" t="s">
        <v>157</v>
      </c>
      <c r="L263" s="56"/>
      <c r="M263" s="202" t="s">
        <v>77</v>
      </c>
      <c r="N263" s="203" t="s">
        <v>50</v>
      </c>
      <c r="O263" s="37"/>
      <c r="P263" s="204">
        <f>O263*H263</f>
        <v>0</v>
      </c>
      <c r="Q263" s="204">
        <v>2.4679999999999998E-4</v>
      </c>
      <c r="R263" s="204">
        <f>Q263*H263</f>
        <v>5.0181350399999998E-2</v>
      </c>
      <c r="S263" s="204">
        <v>0</v>
      </c>
      <c r="T263" s="205">
        <f>S263*H263</f>
        <v>0</v>
      </c>
      <c r="AR263" s="19" t="s">
        <v>158</v>
      </c>
      <c r="AT263" s="19" t="s">
        <v>153</v>
      </c>
      <c r="AU263" s="19" t="s">
        <v>90</v>
      </c>
      <c r="AY263" s="19" t="s">
        <v>151</v>
      </c>
      <c r="BE263" s="206">
        <f>IF(N263="základní",J263,0)</f>
        <v>0</v>
      </c>
      <c r="BF263" s="206">
        <f>IF(N263="snížená",J263,0)</f>
        <v>0</v>
      </c>
      <c r="BG263" s="206">
        <f>IF(N263="zákl. přenesená",J263,0)</f>
        <v>0</v>
      </c>
      <c r="BH263" s="206">
        <f>IF(N263="sníž. přenesená",J263,0)</f>
        <v>0</v>
      </c>
      <c r="BI263" s="206">
        <f>IF(N263="nulová",J263,0)</f>
        <v>0</v>
      </c>
      <c r="BJ263" s="19" t="s">
        <v>90</v>
      </c>
      <c r="BK263" s="206">
        <f>ROUND(I263*H263,2)</f>
        <v>0</v>
      </c>
      <c r="BL263" s="19" t="s">
        <v>158</v>
      </c>
      <c r="BM263" s="19" t="s">
        <v>333</v>
      </c>
    </row>
    <row r="264" spans="2:65" s="1" customFormat="1" ht="27" x14ac:dyDescent="0.3">
      <c r="B264" s="36"/>
      <c r="C264" s="58"/>
      <c r="D264" s="207" t="s">
        <v>160</v>
      </c>
      <c r="E264" s="58"/>
      <c r="F264" s="208" t="s">
        <v>334</v>
      </c>
      <c r="G264" s="58"/>
      <c r="H264" s="58"/>
      <c r="I264" s="163"/>
      <c r="J264" s="58"/>
      <c r="K264" s="58"/>
      <c r="L264" s="56"/>
      <c r="M264" s="73"/>
      <c r="N264" s="37"/>
      <c r="O264" s="37"/>
      <c r="P264" s="37"/>
      <c r="Q264" s="37"/>
      <c r="R264" s="37"/>
      <c r="S264" s="37"/>
      <c r="T264" s="74"/>
      <c r="AT264" s="19" t="s">
        <v>160</v>
      </c>
      <c r="AU264" s="19" t="s">
        <v>90</v>
      </c>
    </row>
    <row r="265" spans="2:65" s="12" customFormat="1" x14ac:dyDescent="0.3">
      <c r="B265" s="209"/>
      <c r="C265" s="210"/>
      <c r="D265" s="207" t="s">
        <v>162</v>
      </c>
      <c r="E265" s="211" t="s">
        <v>77</v>
      </c>
      <c r="F265" s="212" t="s">
        <v>204</v>
      </c>
      <c r="G265" s="210"/>
      <c r="H265" s="213" t="s">
        <v>77</v>
      </c>
      <c r="I265" s="214"/>
      <c r="J265" s="210"/>
      <c r="K265" s="210"/>
      <c r="L265" s="215"/>
      <c r="M265" s="216"/>
      <c r="N265" s="217"/>
      <c r="O265" s="217"/>
      <c r="P265" s="217"/>
      <c r="Q265" s="217"/>
      <c r="R265" s="217"/>
      <c r="S265" s="217"/>
      <c r="T265" s="218"/>
      <c r="AT265" s="219" t="s">
        <v>162</v>
      </c>
      <c r="AU265" s="219" t="s">
        <v>90</v>
      </c>
      <c r="AV265" s="12" t="s">
        <v>23</v>
      </c>
      <c r="AW265" s="12" t="s">
        <v>41</v>
      </c>
      <c r="AX265" s="12" t="s">
        <v>79</v>
      </c>
      <c r="AY265" s="219" t="s">
        <v>151</v>
      </c>
    </row>
    <row r="266" spans="2:65" s="12" customFormat="1" x14ac:dyDescent="0.3">
      <c r="B266" s="209"/>
      <c r="C266" s="210"/>
      <c r="D266" s="207" t="s">
        <v>162</v>
      </c>
      <c r="E266" s="211" t="s">
        <v>77</v>
      </c>
      <c r="F266" s="212" t="s">
        <v>335</v>
      </c>
      <c r="G266" s="210"/>
      <c r="H266" s="213" t="s">
        <v>77</v>
      </c>
      <c r="I266" s="214"/>
      <c r="J266" s="210"/>
      <c r="K266" s="210"/>
      <c r="L266" s="215"/>
      <c r="M266" s="216"/>
      <c r="N266" s="217"/>
      <c r="O266" s="217"/>
      <c r="P266" s="217"/>
      <c r="Q266" s="217"/>
      <c r="R266" s="217"/>
      <c r="S266" s="217"/>
      <c r="T266" s="218"/>
      <c r="AT266" s="219" t="s">
        <v>162</v>
      </c>
      <c r="AU266" s="219" t="s">
        <v>90</v>
      </c>
      <c r="AV266" s="12" t="s">
        <v>23</v>
      </c>
      <c r="AW266" s="12" t="s">
        <v>41</v>
      </c>
      <c r="AX266" s="12" t="s">
        <v>79</v>
      </c>
      <c r="AY266" s="219" t="s">
        <v>151</v>
      </c>
    </row>
    <row r="267" spans="2:65" s="13" customFormat="1" x14ac:dyDescent="0.3">
      <c r="B267" s="220"/>
      <c r="C267" s="221"/>
      <c r="D267" s="207" t="s">
        <v>162</v>
      </c>
      <c r="E267" s="232" t="s">
        <v>77</v>
      </c>
      <c r="F267" s="233" t="s">
        <v>336</v>
      </c>
      <c r="G267" s="221"/>
      <c r="H267" s="234">
        <v>4.41</v>
      </c>
      <c r="I267" s="226"/>
      <c r="J267" s="221"/>
      <c r="K267" s="221"/>
      <c r="L267" s="227"/>
      <c r="M267" s="228"/>
      <c r="N267" s="229"/>
      <c r="O267" s="229"/>
      <c r="P267" s="229"/>
      <c r="Q267" s="229"/>
      <c r="R267" s="229"/>
      <c r="S267" s="229"/>
      <c r="T267" s="230"/>
      <c r="AT267" s="231" t="s">
        <v>162</v>
      </c>
      <c r="AU267" s="231" t="s">
        <v>90</v>
      </c>
      <c r="AV267" s="13" t="s">
        <v>90</v>
      </c>
      <c r="AW267" s="13" t="s">
        <v>41</v>
      </c>
      <c r="AX267" s="13" t="s">
        <v>79</v>
      </c>
      <c r="AY267" s="231" t="s">
        <v>151</v>
      </c>
    </row>
    <row r="268" spans="2:65" s="13" customFormat="1" x14ac:dyDescent="0.3">
      <c r="B268" s="220"/>
      <c r="C268" s="221"/>
      <c r="D268" s="207" t="s">
        <v>162</v>
      </c>
      <c r="E268" s="232" t="s">
        <v>77</v>
      </c>
      <c r="F268" s="233" t="s">
        <v>337</v>
      </c>
      <c r="G268" s="221"/>
      <c r="H268" s="234">
        <v>1.77</v>
      </c>
      <c r="I268" s="226"/>
      <c r="J268" s="221"/>
      <c r="K268" s="221"/>
      <c r="L268" s="227"/>
      <c r="M268" s="228"/>
      <c r="N268" s="229"/>
      <c r="O268" s="229"/>
      <c r="P268" s="229"/>
      <c r="Q268" s="229"/>
      <c r="R268" s="229"/>
      <c r="S268" s="229"/>
      <c r="T268" s="230"/>
      <c r="AT268" s="231" t="s">
        <v>162</v>
      </c>
      <c r="AU268" s="231" t="s">
        <v>90</v>
      </c>
      <c r="AV268" s="13" t="s">
        <v>90</v>
      </c>
      <c r="AW268" s="13" t="s">
        <v>41</v>
      </c>
      <c r="AX268" s="13" t="s">
        <v>79</v>
      </c>
      <c r="AY268" s="231" t="s">
        <v>151</v>
      </c>
    </row>
    <row r="269" spans="2:65" s="13" customFormat="1" x14ac:dyDescent="0.3">
      <c r="B269" s="220"/>
      <c r="C269" s="221"/>
      <c r="D269" s="207" t="s">
        <v>162</v>
      </c>
      <c r="E269" s="232" t="s">
        <v>77</v>
      </c>
      <c r="F269" s="233" t="s">
        <v>338</v>
      </c>
      <c r="G269" s="221"/>
      <c r="H269" s="234">
        <v>8.1</v>
      </c>
      <c r="I269" s="226"/>
      <c r="J269" s="221"/>
      <c r="K269" s="221"/>
      <c r="L269" s="227"/>
      <c r="M269" s="228"/>
      <c r="N269" s="229"/>
      <c r="O269" s="229"/>
      <c r="P269" s="229"/>
      <c r="Q269" s="229"/>
      <c r="R269" s="229"/>
      <c r="S269" s="229"/>
      <c r="T269" s="230"/>
      <c r="AT269" s="231" t="s">
        <v>162</v>
      </c>
      <c r="AU269" s="231" t="s">
        <v>90</v>
      </c>
      <c r="AV269" s="13" t="s">
        <v>90</v>
      </c>
      <c r="AW269" s="13" t="s">
        <v>41</v>
      </c>
      <c r="AX269" s="13" t="s">
        <v>79</v>
      </c>
      <c r="AY269" s="231" t="s">
        <v>151</v>
      </c>
    </row>
    <row r="270" spans="2:65" s="12" customFormat="1" x14ac:dyDescent="0.3">
      <c r="B270" s="209"/>
      <c r="C270" s="210"/>
      <c r="D270" s="207" t="s">
        <v>162</v>
      </c>
      <c r="E270" s="211" t="s">
        <v>77</v>
      </c>
      <c r="F270" s="212" t="s">
        <v>339</v>
      </c>
      <c r="G270" s="210"/>
      <c r="H270" s="213" t="s">
        <v>77</v>
      </c>
      <c r="I270" s="214"/>
      <c r="J270" s="210"/>
      <c r="K270" s="210"/>
      <c r="L270" s="215"/>
      <c r="M270" s="216"/>
      <c r="N270" s="217"/>
      <c r="O270" s="217"/>
      <c r="P270" s="217"/>
      <c r="Q270" s="217"/>
      <c r="R270" s="217"/>
      <c r="S270" s="217"/>
      <c r="T270" s="218"/>
      <c r="AT270" s="219" t="s">
        <v>162</v>
      </c>
      <c r="AU270" s="219" t="s">
        <v>90</v>
      </c>
      <c r="AV270" s="12" t="s">
        <v>23</v>
      </c>
      <c r="AW270" s="12" t="s">
        <v>41</v>
      </c>
      <c r="AX270" s="12" t="s">
        <v>79</v>
      </c>
      <c r="AY270" s="219" t="s">
        <v>151</v>
      </c>
    </row>
    <row r="271" spans="2:65" s="13" customFormat="1" x14ac:dyDescent="0.3">
      <c r="B271" s="220"/>
      <c r="C271" s="221"/>
      <c r="D271" s="207" t="s">
        <v>162</v>
      </c>
      <c r="E271" s="232" t="s">
        <v>77</v>
      </c>
      <c r="F271" s="233" t="s">
        <v>340</v>
      </c>
      <c r="G271" s="221"/>
      <c r="H271" s="234">
        <v>189.048</v>
      </c>
      <c r="I271" s="226"/>
      <c r="J271" s="221"/>
      <c r="K271" s="221"/>
      <c r="L271" s="227"/>
      <c r="M271" s="228"/>
      <c r="N271" s="229"/>
      <c r="O271" s="229"/>
      <c r="P271" s="229"/>
      <c r="Q271" s="229"/>
      <c r="R271" s="229"/>
      <c r="S271" s="229"/>
      <c r="T271" s="230"/>
      <c r="AT271" s="231" t="s">
        <v>162</v>
      </c>
      <c r="AU271" s="231" t="s">
        <v>90</v>
      </c>
      <c r="AV271" s="13" t="s">
        <v>90</v>
      </c>
      <c r="AW271" s="13" t="s">
        <v>41</v>
      </c>
      <c r="AX271" s="13" t="s">
        <v>79</v>
      </c>
      <c r="AY271" s="231" t="s">
        <v>151</v>
      </c>
    </row>
    <row r="272" spans="2:65" s="14" customFormat="1" x14ac:dyDescent="0.3">
      <c r="B272" s="235"/>
      <c r="C272" s="236"/>
      <c r="D272" s="222" t="s">
        <v>162</v>
      </c>
      <c r="E272" s="237" t="s">
        <v>77</v>
      </c>
      <c r="F272" s="238" t="s">
        <v>174</v>
      </c>
      <c r="G272" s="236"/>
      <c r="H272" s="239">
        <v>203.328</v>
      </c>
      <c r="I272" s="240"/>
      <c r="J272" s="236"/>
      <c r="K272" s="236"/>
      <c r="L272" s="241"/>
      <c r="M272" s="242"/>
      <c r="N272" s="243"/>
      <c r="O272" s="243"/>
      <c r="P272" s="243"/>
      <c r="Q272" s="243"/>
      <c r="R272" s="243"/>
      <c r="S272" s="243"/>
      <c r="T272" s="244"/>
      <c r="AT272" s="245" t="s">
        <v>162</v>
      </c>
      <c r="AU272" s="245" t="s">
        <v>90</v>
      </c>
      <c r="AV272" s="14" t="s">
        <v>158</v>
      </c>
      <c r="AW272" s="14" t="s">
        <v>41</v>
      </c>
      <c r="AX272" s="14" t="s">
        <v>23</v>
      </c>
      <c r="AY272" s="245" t="s">
        <v>151</v>
      </c>
    </row>
    <row r="273" spans="2:65" s="1" customFormat="1" ht="22.5" customHeight="1" x14ac:dyDescent="0.3">
      <c r="B273" s="36"/>
      <c r="C273" s="195" t="s">
        <v>341</v>
      </c>
      <c r="D273" s="195" t="s">
        <v>153</v>
      </c>
      <c r="E273" s="196" t="s">
        <v>342</v>
      </c>
      <c r="F273" s="197" t="s">
        <v>343</v>
      </c>
      <c r="G273" s="198" t="s">
        <v>156</v>
      </c>
      <c r="H273" s="199">
        <v>52</v>
      </c>
      <c r="I273" s="200"/>
      <c r="J273" s="201">
        <f>ROUND(I273*H273,2)</f>
        <v>0</v>
      </c>
      <c r="K273" s="197" t="s">
        <v>157</v>
      </c>
      <c r="L273" s="56"/>
      <c r="M273" s="202" t="s">
        <v>77</v>
      </c>
      <c r="N273" s="203" t="s">
        <v>50</v>
      </c>
      <c r="O273" s="37"/>
      <c r="P273" s="204">
        <f>O273*H273</f>
        <v>0</v>
      </c>
      <c r="Q273" s="204">
        <v>2.63E-4</v>
      </c>
      <c r="R273" s="204">
        <f>Q273*H273</f>
        <v>1.3676000000000001E-2</v>
      </c>
      <c r="S273" s="204">
        <v>0</v>
      </c>
      <c r="T273" s="205">
        <f>S273*H273</f>
        <v>0</v>
      </c>
      <c r="AR273" s="19" t="s">
        <v>158</v>
      </c>
      <c r="AT273" s="19" t="s">
        <v>153</v>
      </c>
      <c r="AU273" s="19" t="s">
        <v>90</v>
      </c>
      <c r="AY273" s="19" t="s">
        <v>151</v>
      </c>
      <c r="BE273" s="206">
        <f>IF(N273="základní",J273,0)</f>
        <v>0</v>
      </c>
      <c r="BF273" s="206">
        <f>IF(N273="snížená",J273,0)</f>
        <v>0</v>
      </c>
      <c r="BG273" s="206">
        <f>IF(N273="zákl. přenesená",J273,0)</f>
        <v>0</v>
      </c>
      <c r="BH273" s="206">
        <f>IF(N273="sníž. přenesená",J273,0)</f>
        <v>0</v>
      </c>
      <c r="BI273" s="206">
        <f>IF(N273="nulová",J273,0)</f>
        <v>0</v>
      </c>
      <c r="BJ273" s="19" t="s">
        <v>90</v>
      </c>
      <c r="BK273" s="206">
        <f>ROUND(I273*H273,2)</f>
        <v>0</v>
      </c>
      <c r="BL273" s="19" t="s">
        <v>158</v>
      </c>
      <c r="BM273" s="19" t="s">
        <v>344</v>
      </c>
    </row>
    <row r="274" spans="2:65" s="1" customFormat="1" ht="27" x14ac:dyDescent="0.3">
      <c r="B274" s="36"/>
      <c r="C274" s="58"/>
      <c r="D274" s="207" t="s">
        <v>160</v>
      </c>
      <c r="E274" s="58"/>
      <c r="F274" s="208" t="s">
        <v>345</v>
      </c>
      <c r="G274" s="58"/>
      <c r="H274" s="58"/>
      <c r="I274" s="163"/>
      <c r="J274" s="58"/>
      <c r="K274" s="58"/>
      <c r="L274" s="56"/>
      <c r="M274" s="73"/>
      <c r="N274" s="37"/>
      <c r="O274" s="37"/>
      <c r="P274" s="37"/>
      <c r="Q274" s="37"/>
      <c r="R274" s="37"/>
      <c r="S274" s="37"/>
      <c r="T274" s="74"/>
      <c r="AT274" s="19" t="s">
        <v>160</v>
      </c>
      <c r="AU274" s="19" t="s">
        <v>90</v>
      </c>
    </row>
    <row r="275" spans="2:65" s="12" customFormat="1" x14ac:dyDescent="0.3">
      <c r="B275" s="209"/>
      <c r="C275" s="210"/>
      <c r="D275" s="207" t="s">
        <v>162</v>
      </c>
      <c r="E275" s="211" t="s">
        <v>77</v>
      </c>
      <c r="F275" s="212" t="s">
        <v>163</v>
      </c>
      <c r="G275" s="210"/>
      <c r="H275" s="213" t="s">
        <v>77</v>
      </c>
      <c r="I275" s="214"/>
      <c r="J275" s="210"/>
      <c r="K275" s="210"/>
      <c r="L275" s="215"/>
      <c r="M275" s="216"/>
      <c r="N275" s="217"/>
      <c r="O275" s="217"/>
      <c r="P275" s="217"/>
      <c r="Q275" s="217"/>
      <c r="R275" s="217"/>
      <c r="S275" s="217"/>
      <c r="T275" s="218"/>
      <c r="AT275" s="219" t="s">
        <v>162</v>
      </c>
      <c r="AU275" s="219" t="s">
        <v>90</v>
      </c>
      <c r="AV275" s="12" t="s">
        <v>23</v>
      </c>
      <c r="AW275" s="12" t="s">
        <v>41</v>
      </c>
      <c r="AX275" s="12" t="s">
        <v>79</v>
      </c>
      <c r="AY275" s="219" t="s">
        <v>151</v>
      </c>
    </row>
    <row r="276" spans="2:65" s="12" customFormat="1" x14ac:dyDescent="0.3">
      <c r="B276" s="209"/>
      <c r="C276" s="210"/>
      <c r="D276" s="207" t="s">
        <v>162</v>
      </c>
      <c r="E276" s="211" t="s">
        <v>77</v>
      </c>
      <c r="F276" s="212" t="s">
        <v>346</v>
      </c>
      <c r="G276" s="210"/>
      <c r="H276" s="213" t="s">
        <v>77</v>
      </c>
      <c r="I276" s="214"/>
      <c r="J276" s="210"/>
      <c r="K276" s="210"/>
      <c r="L276" s="215"/>
      <c r="M276" s="216"/>
      <c r="N276" s="217"/>
      <c r="O276" s="217"/>
      <c r="P276" s="217"/>
      <c r="Q276" s="217"/>
      <c r="R276" s="217"/>
      <c r="S276" s="217"/>
      <c r="T276" s="218"/>
      <c r="AT276" s="219" t="s">
        <v>162</v>
      </c>
      <c r="AU276" s="219" t="s">
        <v>90</v>
      </c>
      <c r="AV276" s="12" t="s">
        <v>23</v>
      </c>
      <c r="AW276" s="12" t="s">
        <v>41</v>
      </c>
      <c r="AX276" s="12" t="s">
        <v>79</v>
      </c>
      <c r="AY276" s="219" t="s">
        <v>151</v>
      </c>
    </row>
    <row r="277" spans="2:65" s="13" customFormat="1" x14ac:dyDescent="0.3">
      <c r="B277" s="220"/>
      <c r="C277" s="221"/>
      <c r="D277" s="222" t="s">
        <v>162</v>
      </c>
      <c r="E277" s="223" t="s">
        <v>77</v>
      </c>
      <c r="F277" s="224" t="s">
        <v>347</v>
      </c>
      <c r="G277" s="221"/>
      <c r="H277" s="225">
        <v>52</v>
      </c>
      <c r="I277" s="226"/>
      <c r="J277" s="221"/>
      <c r="K277" s="221"/>
      <c r="L277" s="227"/>
      <c r="M277" s="228"/>
      <c r="N277" s="229"/>
      <c r="O277" s="229"/>
      <c r="P277" s="229"/>
      <c r="Q277" s="229"/>
      <c r="R277" s="229"/>
      <c r="S277" s="229"/>
      <c r="T277" s="230"/>
      <c r="AT277" s="231" t="s">
        <v>162</v>
      </c>
      <c r="AU277" s="231" t="s">
        <v>90</v>
      </c>
      <c r="AV277" s="13" t="s">
        <v>90</v>
      </c>
      <c r="AW277" s="13" t="s">
        <v>41</v>
      </c>
      <c r="AX277" s="13" t="s">
        <v>23</v>
      </c>
      <c r="AY277" s="231" t="s">
        <v>151</v>
      </c>
    </row>
    <row r="278" spans="2:65" s="1" customFormat="1" ht="22.5" customHeight="1" x14ac:dyDescent="0.3">
      <c r="B278" s="36"/>
      <c r="C278" s="195" t="s">
        <v>348</v>
      </c>
      <c r="D278" s="195" t="s">
        <v>153</v>
      </c>
      <c r="E278" s="196" t="s">
        <v>349</v>
      </c>
      <c r="F278" s="197" t="s">
        <v>350</v>
      </c>
      <c r="G278" s="198" t="s">
        <v>156</v>
      </c>
      <c r="H278" s="199">
        <v>146.76499999999999</v>
      </c>
      <c r="I278" s="200"/>
      <c r="J278" s="201">
        <f>ROUND(I278*H278,2)</f>
        <v>0</v>
      </c>
      <c r="K278" s="197" t="s">
        <v>157</v>
      </c>
      <c r="L278" s="56"/>
      <c r="M278" s="202" t="s">
        <v>77</v>
      </c>
      <c r="N278" s="203" t="s">
        <v>50</v>
      </c>
      <c r="O278" s="37"/>
      <c r="P278" s="204">
        <f>O278*H278</f>
        <v>0</v>
      </c>
      <c r="Q278" s="204">
        <v>8.3738400000000004E-3</v>
      </c>
      <c r="R278" s="204">
        <f>Q278*H278</f>
        <v>1.2289866275999999</v>
      </c>
      <c r="S278" s="204">
        <v>0</v>
      </c>
      <c r="T278" s="205">
        <f>S278*H278</f>
        <v>0</v>
      </c>
      <c r="AR278" s="19" t="s">
        <v>158</v>
      </c>
      <c r="AT278" s="19" t="s">
        <v>153</v>
      </c>
      <c r="AU278" s="19" t="s">
        <v>90</v>
      </c>
      <c r="AY278" s="19" t="s">
        <v>151</v>
      </c>
      <c r="BE278" s="206">
        <f>IF(N278="základní",J278,0)</f>
        <v>0</v>
      </c>
      <c r="BF278" s="206">
        <f>IF(N278="snížená",J278,0)</f>
        <v>0</v>
      </c>
      <c r="BG278" s="206">
        <f>IF(N278="zákl. přenesená",J278,0)</f>
        <v>0</v>
      </c>
      <c r="BH278" s="206">
        <f>IF(N278="sníž. přenesená",J278,0)</f>
        <v>0</v>
      </c>
      <c r="BI278" s="206">
        <f>IF(N278="nulová",J278,0)</f>
        <v>0</v>
      </c>
      <c r="BJ278" s="19" t="s">
        <v>90</v>
      </c>
      <c r="BK278" s="206">
        <f>ROUND(I278*H278,2)</f>
        <v>0</v>
      </c>
      <c r="BL278" s="19" t="s">
        <v>158</v>
      </c>
      <c r="BM278" s="19" t="s">
        <v>351</v>
      </c>
    </row>
    <row r="279" spans="2:65" s="1" customFormat="1" ht="27" x14ac:dyDescent="0.3">
      <c r="B279" s="36"/>
      <c r="C279" s="58"/>
      <c r="D279" s="207" t="s">
        <v>160</v>
      </c>
      <c r="E279" s="58"/>
      <c r="F279" s="208" t="s">
        <v>352</v>
      </c>
      <c r="G279" s="58"/>
      <c r="H279" s="58"/>
      <c r="I279" s="163"/>
      <c r="J279" s="58"/>
      <c r="K279" s="58"/>
      <c r="L279" s="56"/>
      <c r="M279" s="73"/>
      <c r="N279" s="37"/>
      <c r="O279" s="37"/>
      <c r="P279" s="37"/>
      <c r="Q279" s="37"/>
      <c r="R279" s="37"/>
      <c r="S279" s="37"/>
      <c r="T279" s="74"/>
      <c r="AT279" s="19" t="s">
        <v>160</v>
      </c>
      <c r="AU279" s="19" t="s">
        <v>90</v>
      </c>
    </row>
    <row r="280" spans="2:65" s="12" customFormat="1" x14ac:dyDescent="0.3">
      <c r="B280" s="209"/>
      <c r="C280" s="210"/>
      <c r="D280" s="207" t="s">
        <v>162</v>
      </c>
      <c r="E280" s="211" t="s">
        <v>77</v>
      </c>
      <c r="F280" s="212" t="s">
        <v>163</v>
      </c>
      <c r="G280" s="210"/>
      <c r="H280" s="213" t="s">
        <v>77</v>
      </c>
      <c r="I280" s="214"/>
      <c r="J280" s="210"/>
      <c r="K280" s="210"/>
      <c r="L280" s="215"/>
      <c r="M280" s="216"/>
      <c r="N280" s="217"/>
      <c r="O280" s="217"/>
      <c r="P280" s="217"/>
      <c r="Q280" s="217"/>
      <c r="R280" s="217"/>
      <c r="S280" s="217"/>
      <c r="T280" s="218"/>
      <c r="AT280" s="219" t="s">
        <v>162</v>
      </c>
      <c r="AU280" s="219" t="s">
        <v>90</v>
      </c>
      <c r="AV280" s="12" t="s">
        <v>23</v>
      </c>
      <c r="AW280" s="12" t="s">
        <v>41</v>
      </c>
      <c r="AX280" s="12" t="s">
        <v>79</v>
      </c>
      <c r="AY280" s="219" t="s">
        <v>151</v>
      </c>
    </row>
    <row r="281" spans="2:65" s="12" customFormat="1" x14ac:dyDescent="0.3">
      <c r="B281" s="209"/>
      <c r="C281" s="210"/>
      <c r="D281" s="207" t="s">
        <v>162</v>
      </c>
      <c r="E281" s="211" t="s">
        <v>77</v>
      </c>
      <c r="F281" s="212" t="s">
        <v>353</v>
      </c>
      <c r="G281" s="210"/>
      <c r="H281" s="213" t="s">
        <v>77</v>
      </c>
      <c r="I281" s="214"/>
      <c r="J281" s="210"/>
      <c r="K281" s="210"/>
      <c r="L281" s="215"/>
      <c r="M281" s="216"/>
      <c r="N281" s="217"/>
      <c r="O281" s="217"/>
      <c r="P281" s="217"/>
      <c r="Q281" s="217"/>
      <c r="R281" s="217"/>
      <c r="S281" s="217"/>
      <c r="T281" s="218"/>
      <c r="AT281" s="219" t="s">
        <v>162</v>
      </c>
      <c r="AU281" s="219" t="s">
        <v>90</v>
      </c>
      <c r="AV281" s="12" t="s">
        <v>23</v>
      </c>
      <c r="AW281" s="12" t="s">
        <v>41</v>
      </c>
      <c r="AX281" s="12" t="s">
        <v>79</v>
      </c>
      <c r="AY281" s="219" t="s">
        <v>151</v>
      </c>
    </row>
    <row r="282" spans="2:65" s="12" customFormat="1" x14ac:dyDescent="0.3">
      <c r="B282" s="209"/>
      <c r="C282" s="210"/>
      <c r="D282" s="207" t="s">
        <v>162</v>
      </c>
      <c r="E282" s="211" t="s">
        <v>77</v>
      </c>
      <c r="F282" s="212" t="s">
        <v>297</v>
      </c>
      <c r="G282" s="210"/>
      <c r="H282" s="213" t="s">
        <v>77</v>
      </c>
      <c r="I282" s="214"/>
      <c r="J282" s="210"/>
      <c r="K282" s="210"/>
      <c r="L282" s="215"/>
      <c r="M282" s="216"/>
      <c r="N282" s="217"/>
      <c r="O282" s="217"/>
      <c r="P282" s="217"/>
      <c r="Q282" s="217"/>
      <c r="R282" s="217"/>
      <c r="S282" s="217"/>
      <c r="T282" s="218"/>
      <c r="AT282" s="219" t="s">
        <v>162</v>
      </c>
      <c r="AU282" s="219" t="s">
        <v>90</v>
      </c>
      <c r="AV282" s="12" t="s">
        <v>23</v>
      </c>
      <c r="AW282" s="12" t="s">
        <v>41</v>
      </c>
      <c r="AX282" s="12" t="s">
        <v>79</v>
      </c>
      <c r="AY282" s="219" t="s">
        <v>151</v>
      </c>
    </row>
    <row r="283" spans="2:65" s="13" customFormat="1" x14ac:dyDescent="0.3">
      <c r="B283" s="220"/>
      <c r="C283" s="221"/>
      <c r="D283" s="207" t="s">
        <v>162</v>
      </c>
      <c r="E283" s="232" t="s">
        <v>77</v>
      </c>
      <c r="F283" s="233" t="s">
        <v>298</v>
      </c>
      <c r="G283" s="221"/>
      <c r="H283" s="234">
        <v>49.207999999999998</v>
      </c>
      <c r="I283" s="226"/>
      <c r="J283" s="221"/>
      <c r="K283" s="221"/>
      <c r="L283" s="227"/>
      <c r="M283" s="228"/>
      <c r="N283" s="229"/>
      <c r="O283" s="229"/>
      <c r="P283" s="229"/>
      <c r="Q283" s="229"/>
      <c r="R283" s="229"/>
      <c r="S283" s="229"/>
      <c r="T283" s="230"/>
      <c r="AT283" s="231" t="s">
        <v>162</v>
      </c>
      <c r="AU283" s="231" t="s">
        <v>90</v>
      </c>
      <c r="AV283" s="13" t="s">
        <v>90</v>
      </c>
      <c r="AW283" s="13" t="s">
        <v>41</v>
      </c>
      <c r="AX283" s="13" t="s">
        <v>79</v>
      </c>
      <c r="AY283" s="231" t="s">
        <v>151</v>
      </c>
    </row>
    <row r="284" spans="2:65" s="13" customFormat="1" x14ac:dyDescent="0.3">
      <c r="B284" s="220"/>
      <c r="C284" s="221"/>
      <c r="D284" s="207" t="s">
        <v>162</v>
      </c>
      <c r="E284" s="232" t="s">
        <v>77</v>
      </c>
      <c r="F284" s="233" t="s">
        <v>299</v>
      </c>
      <c r="G284" s="221"/>
      <c r="H284" s="234">
        <v>2.133</v>
      </c>
      <c r="I284" s="226"/>
      <c r="J284" s="221"/>
      <c r="K284" s="221"/>
      <c r="L284" s="227"/>
      <c r="M284" s="228"/>
      <c r="N284" s="229"/>
      <c r="O284" s="229"/>
      <c r="P284" s="229"/>
      <c r="Q284" s="229"/>
      <c r="R284" s="229"/>
      <c r="S284" s="229"/>
      <c r="T284" s="230"/>
      <c r="AT284" s="231" t="s">
        <v>162</v>
      </c>
      <c r="AU284" s="231" t="s">
        <v>90</v>
      </c>
      <c r="AV284" s="13" t="s">
        <v>90</v>
      </c>
      <c r="AW284" s="13" t="s">
        <v>41</v>
      </c>
      <c r="AX284" s="13" t="s">
        <v>79</v>
      </c>
      <c r="AY284" s="231" t="s">
        <v>151</v>
      </c>
    </row>
    <row r="285" spans="2:65" s="13" customFormat="1" x14ac:dyDescent="0.3">
      <c r="B285" s="220"/>
      <c r="C285" s="221"/>
      <c r="D285" s="207" t="s">
        <v>162</v>
      </c>
      <c r="E285" s="232" t="s">
        <v>77</v>
      </c>
      <c r="F285" s="233" t="s">
        <v>300</v>
      </c>
      <c r="G285" s="221"/>
      <c r="H285" s="234">
        <v>11.948</v>
      </c>
      <c r="I285" s="226"/>
      <c r="J285" s="221"/>
      <c r="K285" s="221"/>
      <c r="L285" s="227"/>
      <c r="M285" s="228"/>
      <c r="N285" s="229"/>
      <c r="O285" s="229"/>
      <c r="P285" s="229"/>
      <c r="Q285" s="229"/>
      <c r="R285" s="229"/>
      <c r="S285" s="229"/>
      <c r="T285" s="230"/>
      <c r="AT285" s="231" t="s">
        <v>162</v>
      </c>
      <c r="AU285" s="231" t="s">
        <v>90</v>
      </c>
      <c r="AV285" s="13" t="s">
        <v>90</v>
      </c>
      <c r="AW285" s="13" t="s">
        <v>41</v>
      </c>
      <c r="AX285" s="13" t="s">
        <v>79</v>
      </c>
      <c r="AY285" s="231" t="s">
        <v>151</v>
      </c>
    </row>
    <row r="286" spans="2:65" s="13" customFormat="1" x14ac:dyDescent="0.3">
      <c r="B286" s="220"/>
      <c r="C286" s="221"/>
      <c r="D286" s="207" t="s">
        <v>162</v>
      </c>
      <c r="E286" s="232" t="s">
        <v>77</v>
      </c>
      <c r="F286" s="233" t="s">
        <v>301</v>
      </c>
      <c r="G286" s="221"/>
      <c r="H286" s="234">
        <v>59.85</v>
      </c>
      <c r="I286" s="226"/>
      <c r="J286" s="221"/>
      <c r="K286" s="221"/>
      <c r="L286" s="227"/>
      <c r="M286" s="228"/>
      <c r="N286" s="229"/>
      <c r="O286" s="229"/>
      <c r="P286" s="229"/>
      <c r="Q286" s="229"/>
      <c r="R286" s="229"/>
      <c r="S286" s="229"/>
      <c r="T286" s="230"/>
      <c r="AT286" s="231" t="s">
        <v>162</v>
      </c>
      <c r="AU286" s="231" t="s">
        <v>90</v>
      </c>
      <c r="AV286" s="13" t="s">
        <v>90</v>
      </c>
      <c r="AW286" s="13" t="s">
        <v>41</v>
      </c>
      <c r="AX286" s="13" t="s">
        <v>79</v>
      </c>
      <c r="AY286" s="231" t="s">
        <v>151</v>
      </c>
    </row>
    <row r="287" spans="2:65" s="13" customFormat="1" x14ac:dyDescent="0.3">
      <c r="B287" s="220"/>
      <c r="C287" s="221"/>
      <c r="D287" s="207" t="s">
        <v>162</v>
      </c>
      <c r="E287" s="232" t="s">
        <v>77</v>
      </c>
      <c r="F287" s="233" t="s">
        <v>302</v>
      </c>
      <c r="G287" s="221"/>
      <c r="H287" s="234">
        <v>11.813000000000001</v>
      </c>
      <c r="I287" s="226"/>
      <c r="J287" s="221"/>
      <c r="K287" s="221"/>
      <c r="L287" s="227"/>
      <c r="M287" s="228"/>
      <c r="N287" s="229"/>
      <c r="O287" s="229"/>
      <c r="P287" s="229"/>
      <c r="Q287" s="229"/>
      <c r="R287" s="229"/>
      <c r="S287" s="229"/>
      <c r="T287" s="230"/>
      <c r="AT287" s="231" t="s">
        <v>162</v>
      </c>
      <c r="AU287" s="231" t="s">
        <v>90</v>
      </c>
      <c r="AV287" s="13" t="s">
        <v>90</v>
      </c>
      <c r="AW287" s="13" t="s">
        <v>41</v>
      </c>
      <c r="AX287" s="13" t="s">
        <v>79</v>
      </c>
      <c r="AY287" s="231" t="s">
        <v>151</v>
      </c>
    </row>
    <row r="288" spans="2:65" s="12" customFormat="1" x14ac:dyDescent="0.3">
      <c r="B288" s="209"/>
      <c r="C288" s="210"/>
      <c r="D288" s="207" t="s">
        <v>162</v>
      </c>
      <c r="E288" s="211" t="s">
        <v>77</v>
      </c>
      <c r="F288" s="212" t="s">
        <v>303</v>
      </c>
      <c r="G288" s="210"/>
      <c r="H288" s="213" t="s">
        <v>77</v>
      </c>
      <c r="I288" s="214"/>
      <c r="J288" s="210"/>
      <c r="K288" s="210"/>
      <c r="L288" s="215"/>
      <c r="M288" s="216"/>
      <c r="N288" s="217"/>
      <c r="O288" s="217"/>
      <c r="P288" s="217"/>
      <c r="Q288" s="217"/>
      <c r="R288" s="217"/>
      <c r="S288" s="217"/>
      <c r="T288" s="218"/>
      <c r="AT288" s="219" t="s">
        <v>162</v>
      </c>
      <c r="AU288" s="219" t="s">
        <v>90</v>
      </c>
      <c r="AV288" s="12" t="s">
        <v>23</v>
      </c>
      <c r="AW288" s="12" t="s">
        <v>41</v>
      </c>
      <c r="AX288" s="12" t="s">
        <v>79</v>
      </c>
      <c r="AY288" s="219" t="s">
        <v>151</v>
      </c>
    </row>
    <row r="289" spans="2:65" s="13" customFormat="1" x14ac:dyDescent="0.3">
      <c r="B289" s="220"/>
      <c r="C289" s="221"/>
      <c r="D289" s="207" t="s">
        <v>162</v>
      </c>
      <c r="E289" s="232" t="s">
        <v>77</v>
      </c>
      <c r="F289" s="233" t="s">
        <v>302</v>
      </c>
      <c r="G289" s="221"/>
      <c r="H289" s="234">
        <v>11.813000000000001</v>
      </c>
      <c r="I289" s="226"/>
      <c r="J289" s="221"/>
      <c r="K289" s="221"/>
      <c r="L289" s="227"/>
      <c r="M289" s="228"/>
      <c r="N289" s="229"/>
      <c r="O289" s="229"/>
      <c r="P289" s="229"/>
      <c r="Q289" s="229"/>
      <c r="R289" s="229"/>
      <c r="S289" s="229"/>
      <c r="T289" s="230"/>
      <c r="AT289" s="231" t="s">
        <v>162</v>
      </c>
      <c r="AU289" s="231" t="s">
        <v>90</v>
      </c>
      <c r="AV289" s="13" t="s">
        <v>90</v>
      </c>
      <c r="AW289" s="13" t="s">
        <v>41</v>
      </c>
      <c r="AX289" s="13" t="s">
        <v>79</v>
      </c>
      <c r="AY289" s="231" t="s">
        <v>151</v>
      </c>
    </row>
    <row r="290" spans="2:65" s="14" customFormat="1" x14ac:dyDescent="0.3">
      <c r="B290" s="235"/>
      <c r="C290" s="236"/>
      <c r="D290" s="222" t="s">
        <v>162</v>
      </c>
      <c r="E290" s="237" t="s">
        <v>77</v>
      </c>
      <c r="F290" s="238" t="s">
        <v>174</v>
      </c>
      <c r="G290" s="236"/>
      <c r="H290" s="239">
        <v>146.76499999999999</v>
      </c>
      <c r="I290" s="240"/>
      <c r="J290" s="236"/>
      <c r="K290" s="236"/>
      <c r="L290" s="241"/>
      <c r="M290" s="242"/>
      <c r="N290" s="243"/>
      <c r="O290" s="243"/>
      <c r="P290" s="243"/>
      <c r="Q290" s="243"/>
      <c r="R290" s="243"/>
      <c r="S290" s="243"/>
      <c r="T290" s="244"/>
      <c r="AT290" s="245" t="s">
        <v>162</v>
      </c>
      <c r="AU290" s="245" t="s">
        <v>90</v>
      </c>
      <c r="AV290" s="14" t="s">
        <v>158</v>
      </c>
      <c r="AW290" s="14" t="s">
        <v>41</v>
      </c>
      <c r="AX290" s="14" t="s">
        <v>23</v>
      </c>
      <c r="AY290" s="245" t="s">
        <v>151</v>
      </c>
    </row>
    <row r="291" spans="2:65" s="1" customFormat="1" ht="22.5" customHeight="1" x14ac:dyDescent="0.3">
      <c r="B291" s="36"/>
      <c r="C291" s="247" t="s">
        <v>354</v>
      </c>
      <c r="D291" s="247" t="s">
        <v>209</v>
      </c>
      <c r="E291" s="248" t="s">
        <v>355</v>
      </c>
      <c r="F291" s="249" t="s">
        <v>356</v>
      </c>
      <c r="G291" s="250" t="s">
        <v>156</v>
      </c>
      <c r="H291" s="251">
        <v>149.69999999999999</v>
      </c>
      <c r="I291" s="252"/>
      <c r="J291" s="253">
        <f>ROUND(I291*H291,2)</f>
        <v>0</v>
      </c>
      <c r="K291" s="249" t="s">
        <v>157</v>
      </c>
      <c r="L291" s="254"/>
      <c r="M291" s="255" t="s">
        <v>77</v>
      </c>
      <c r="N291" s="256" t="s">
        <v>50</v>
      </c>
      <c r="O291" s="37"/>
      <c r="P291" s="204">
        <f>O291*H291</f>
        <v>0</v>
      </c>
      <c r="Q291" s="204">
        <v>1.6999999999999999E-3</v>
      </c>
      <c r="R291" s="204">
        <f>Q291*H291</f>
        <v>0.25448999999999999</v>
      </c>
      <c r="S291" s="204">
        <v>0</v>
      </c>
      <c r="T291" s="205">
        <f>S291*H291</f>
        <v>0</v>
      </c>
      <c r="AR291" s="19" t="s">
        <v>208</v>
      </c>
      <c r="AT291" s="19" t="s">
        <v>209</v>
      </c>
      <c r="AU291" s="19" t="s">
        <v>90</v>
      </c>
      <c r="AY291" s="19" t="s">
        <v>151</v>
      </c>
      <c r="BE291" s="206">
        <f>IF(N291="základní",J291,0)</f>
        <v>0</v>
      </c>
      <c r="BF291" s="206">
        <f>IF(N291="snížená",J291,0)</f>
        <v>0</v>
      </c>
      <c r="BG291" s="206">
        <f>IF(N291="zákl. přenesená",J291,0)</f>
        <v>0</v>
      </c>
      <c r="BH291" s="206">
        <f>IF(N291="sníž. přenesená",J291,0)</f>
        <v>0</v>
      </c>
      <c r="BI291" s="206">
        <f>IF(N291="nulová",J291,0)</f>
        <v>0</v>
      </c>
      <c r="BJ291" s="19" t="s">
        <v>90</v>
      </c>
      <c r="BK291" s="206">
        <f>ROUND(I291*H291,2)</f>
        <v>0</v>
      </c>
      <c r="BL291" s="19" t="s">
        <v>158</v>
      </c>
      <c r="BM291" s="19" t="s">
        <v>357</v>
      </c>
    </row>
    <row r="292" spans="2:65" s="1" customFormat="1" ht="40.5" x14ac:dyDescent="0.3">
      <c r="B292" s="36"/>
      <c r="C292" s="58"/>
      <c r="D292" s="207" t="s">
        <v>160</v>
      </c>
      <c r="E292" s="58"/>
      <c r="F292" s="208" t="s">
        <v>358</v>
      </c>
      <c r="G292" s="58"/>
      <c r="H292" s="58"/>
      <c r="I292" s="163"/>
      <c r="J292" s="58"/>
      <c r="K292" s="58"/>
      <c r="L292" s="56"/>
      <c r="M292" s="73"/>
      <c r="N292" s="37"/>
      <c r="O292" s="37"/>
      <c r="P292" s="37"/>
      <c r="Q292" s="37"/>
      <c r="R292" s="37"/>
      <c r="S292" s="37"/>
      <c r="T292" s="74"/>
      <c r="AT292" s="19" t="s">
        <v>160</v>
      </c>
      <c r="AU292" s="19" t="s">
        <v>90</v>
      </c>
    </row>
    <row r="293" spans="2:65" s="13" customFormat="1" x14ac:dyDescent="0.3">
      <c r="B293" s="220"/>
      <c r="C293" s="221"/>
      <c r="D293" s="222" t="s">
        <v>162</v>
      </c>
      <c r="E293" s="221"/>
      <c r="F293" s="224" t="s">
        <v>359</v>
      </c>
      <c r="G293" s="221"/>
      <c r="H293" s="225">
        <v>149.69999999999999</v>
      </c>
      <c r="I293" s="226"/>
      <c r="J293" s="221"/>
      <c r="K293" s="221"/>
      <c r="L293" s="227"/>
      <c r="M293" s="228"/>
      <c r="N293" s="229"/>
      <c r="O293" s="229"/>
      <c r="P293" s="229"/>
      <c r="Q293" s="229"/>
      <c r="R293" s="229"/>
      <c r="S293" s="229"/>
      <c r="T293" s="230"/>
      <c r="AT293" s="231" t="s">
        <v>162</v>
      </c>
      <c r="AU293" s="231" t="s">
        <v>90</v>
      </c>
      <c r="AV293" s="13" t="s">
        <v>90</v>
      </c>
      <c r="AW293" s="13" t="s">
        <v>4</v>
      </c>
      <c r="AX293" s="13" t="s">
        <v>23</v>
      </c>
      <c r="AY293" s="231" t="s">
        <v>151</v>
      </c>
    </row>
    <row r="294" spans="2:65" s="1" customFormat="1" ht="31.5" customHeight="1" x14ac:dyDescent="0.3">
      <c r="B294" s="36"/>
      <c r="C294" s="195" t="s">
        <v>360</v>
      </c>
      <c r="D294" s="195" t="s">
        <v>153</v>
      </c>
      <c r="E294" s="196" t="s">
        <v>361</v>
      </c>
      <c r="F294" s="197" t="s">
        <v>362</v>
      </c>
      <c r="G294" s="198" t="s">
        <v>156</v>
      </c>
      <c r="H294" s="199">
        <v>44.88</v>
      </c>
      <c r="I294" s="200"/>
      <c r="J294" s="201">
        <f>ROUND(I294*H294,2)</f>
        <v>0</v>
      </c>
      <c r="K294" s="197" t="s">
        <v>157</v>
      </c>
      <c r="L294" s="56"/>
      <c r="M294" s="202" t="s">
        <v>77</v>
      </c>
      <c r="N294" s="203" t="s">
        <v>50</v>
      </c>
      <c r="O294" s="37"/>
      <c r="P294" s="204">
        <f>O294*H294</f>
        <v>0</v>
      </c>
      <c r="Q294" s="204">
        <v>9.2800999999999995E-3</v>
      </c>
      <c r="R294" s="204">
        <f>Q294*H294</f>
        <v>0.416490888</v>
      </c>
      <c r="S294" s="204">
        <v>0</v>
      </c>
      <c r="T294" s="205">
        <f>S294*H294</f>
        <v>0</v>
      </c>
      <c r="AR294" s="19" t="s">
        <v>158</v>
      </c>
      <c r="AT294" s="19" t="s">
        <v>153</v>
      </c>
      <c r="AU294" s="19" t="s">
        <v>90</v>
      </c>
      <c r="AY294" s="19" t="s">
        <v>151</v>
      </c>
      <c r="BE294" s="206">
        <f>IF(N294="základní",J294,0)</f>
        <v>0</v>
      </c>
      <c r="BF294" s="206">
        <f>IF(N294="snížená",J294,0)</f>
        <v>0</v>
      </c>
      <c r="BG294" s="206">
        <f>IF(N294="zákl. přenesená",J294,0)</f>
        <v>0</v>
      </c>
      <c r="BH294" s="206">
        <f>IF(N294="sníž. přenesená",J294,0)</f>
        <v>0</v>
      </c>
      <c r="BI294" s="206">
        <f>IF(N294="nulová",J294,0)</f>
        <v>0</v>
      </c>
      <c r="BJ294" s="19" t="s">
        <v>90</v>
      </c>
      <c r="BK294" s="206">
        <f>ROUND(I294*H294,2)</f>
        <v>0</v>
      </c>
      <c r="BL294" s="19" t="s">
        <v>158</v>
      </c>
      <c r="BM294" s="19" t="s">
        <v>363</v>
      </c>
    </row>
    <row r="295" spans="2:65" s="1" customFormat="1" ht="27" x14ac:dyDescent="0.3">
      <c r="B295" s="36"/>
      <c r="C295" s="58"/>
      <c r="D295" s="207" t="s">
        <v>160</v>
      </c>
      <c r="E295" s="58"/>
      <c r="F295" s="208" t="s">
        <v>364</v>
      </c>
      <c r="G295" s="58"/>
      <c r="H295" s="58"/>
      <c r="I295" s="163"/>
      <c r="J295" s="58"/>
      <c r="K295" s="58"/>
      <c r="L295" s="56"/>
      <c r="M295" s="73"/>
      <c r="N295" s="37"/>
      <c r="O295" s="37"/>
      <c r="P295" s="37"/>
      <c r="Q295" s="37"/>
      <c r="R295" s="37"/>
      <c r="S295" s="37"/>
      <c r="T295" s="74"/>
      <c r="AT295" s="19" t="s">
        <v>160</v>
      </c>
      <c r="AU295" s="19" t="s">
        <v>90</v>
      </c>
    </row>
    <row r="296" spans="2:65" s="12" customFormat="1" x14ac:dyDescent="0.3">
      <c r="B296" s="209"/>
      <c r="C296" s="210"/>
      <c r="D296" s="207" t="s">
        <v>162</v>
      </c>
      <c r="E296" s="211" t="s">
        <v>77</v>
      </c>
      <c r="F296" s="212" t="s">
        <v>163</v>
      </c>
      <c r="G296" s="210"/>
      <c r="H296" s="213" t="s">
        <v>77</v>
      </c>
      <c r="I296" s="214"/>
      <c r="J296" s="210"/>
      <c r="K296" s="210"/>
      <c r="L296" s="215"/>
      <c r="M296" s="216"/>
      <c r="N296" s="217"/>
      <c r="O296" s="217"/>
      <c r="P296" s="217"/>
      <c r="Q296" s="217"/>
      <c r="R296" s="217"/>
      <c r="S296" s="217"/>
      <c r="T296" s="218"/>
      <c r="AT296" s="219" t="s">
        <v>162</v>
      </c>
      <c r="AU296" s="219" t="s">
        <v>90</v>
      </c>
      <c r="AV296" s="12" t="s">
        <v>23</v>
      </c>
      <c r="AW296" s="12" t="s">
        <v>41</v>
      </c>
      <c r="AX296" s="12" t="s">
        <v>79</v>
      </c>
      <c r="AY296" s="219" t="s">
        <v>151</v>
      </c>
    </row>
    <row r="297" spans="2:65" s="12" customFormat="1" x14ac:dyDescent="0.3">
      <c r="B297" s="209"/>
      <c r="C297" s="210"/>
      <c r="D297" s="207" t="s">
        <v>162</v>
      </c>
      <c r="E297" s="211" t="s">
        <v>77</v>
      </c>
      <c r="F297" s="212" t="s">
        <v>365</v>
      </c>
      <c r="G297" s="210"/>
      <c r="H297" s="213" t="s">
        <v>77</v>
      </c>
      <c r="I297" s="214"/>
      <c r="J297" s="210"/>
      <c r="K297" s="210"/>
      <c r="L297" s="215"/>
      <c r="M297" s="216"/>
      <c r="N297" s="217"/>
      <c r="O297" s="217"/>
      <c r="P297" s="217"/>
      <c r="Q297" s="217"/>
      <c r="R297" s="217"/>
      <c r="S297" s="217"/>
      <c r="T297" s="218"/>
      <c r="AT297" s="219" t="s">
        <v>162</v>
      </c>
      <c r="AU297" s="219" t="s">
        <v>90</v>
      </c>
      <c r="AV297" s="12" t="s">
        <v>23</v>
      </c>
      <c r="AW297" s="12" t="s">
        <v>41</v>
      </c>
      <c r="AX297" s="12" t="s">
        <v>79</v>
      </c>
      <c r="AY297" s="219" t="s">
        <v>151</v>
      </c>
    </row>
    <row r="298" spans="2:65" s="12" customFormat="1" x14ac:dyDescent="0.3">
      <c r="B298" s="209"/>
      <c r="C298" s="210"/>
      <c r="D298" s="207" t="s">
        <v>162</v>
      </c>
      <c r="E298" s="211" t="s">
        <v>77</v>
      </c>
      <c r="F298" s="212" t="s">
        <v>366</v>
      </c>
      <c r="G298" s="210"/>
      <c r="H298" s="213" t="s">
        <v>77</v>
      </c>
      <c r="I298" s="214"/>
      <c r="J298" s="210"/>
      <c r="K298" s="210"/>
      <c r="L298" s="215"/>
      <c r="M298" s="216"/>
      <c r="N298" s="217"/>
      <c r="O298" s="217"/>
      <c r="P298" s="217"/>
      <c r="Q298" s="217"/>
      <c r="R298" s="217"/>
      <c r="S298" s="217"/>
      <c r="T298" s="218"/>
      <c r="AT298" s="219" t="s">
        <v>162</v>
      </c>
      <c r="AU298" s="219" t="s">
        <v>90</v>
      </c>
      <c r="AV298" s="12" t="s">
        <v>23</v>
      </c>
      <c r="AW298" s="12" t="s">
        <v>41</v>
      </c>
      <c r="AX298" s="12" t="s">
        <v>79</v>
      </c>
      <c r="AY298" s="219" t="s">
        <v>151</v>
      </c>
    </row>
    <row r="299" spans="2:65" s="13" customFormat="1" x14ac:dyDescent="0.3">
      <c r="B299" s="220"/>
      <c r="C299" s="221"/>
      <c r="D299" s="222" t="s">
        <v>162</v>
      </c>
      <c r="E299" s="223" t="s">
        <v>77</v>
      </c>
      <c r="F299" s="224" t="s">
        <v>367</v>
      </c>
      <c r="G299" s="221"/>
      <c r="H299" s="225">
        <v>44.88</v>
      </c>
      <c r="I299" s="226"/>
      <c r="J299" s="221"/>
      <c r="K299" s="221"/>
      <c r="L299" s="227"/>
      <c r="M299" s="228"/>
      <c r="N299" s="229"/>
      <c r="O299" s="229"/>
      <c r="P299" s="229"/>
      <c r="Q299" s="229"/>
      <c r="R299" s="229"/>
      <c r="S299" s="229"/>
      <c r="T299" s="230"/>
      <c r="AT299" s="231" t="s">
        <v>162</v>
      </c>
      <c r="AU299" s="231" t="s">
        <v>90</v>
      </c>
      <c r="AV299" s="13" t="s">
        <v>90</v>
      </c>
      <c r="AW299" s="13" t="s">
        <v>41</v>
      </c>
      <c r="AX299" s="13" t="s">
        <v>23</v>
      </c>
      <c r="AY299" s="231" t="s">
        <v>151</v>
      </c>
    </row>
    <row r="300" spans="2:65" s="1" customFormat="1" ht="22.5" customHeight="1" x14ac:dyDescent="0.3">
      <c r="B300" s="36"/>
      <c r="C300" s="247" t="s">
        <v>368</v>
      </c>
      <c r="D300" s="247" t="s">
        <v>209</v>
      </c>
      <c r="E300" s="248" t="s">
        <v>369</v>
      </c>
      <c r="F300" s="249" t="s">
        <v>370</v>
      </c>
      <c r="G300" s="250" t="s">
        <v>156</v>
      </c>
      <c r="H300" s="251">
        <v>45.777999999999999</v>
      </c>
      <c r="I300" s="252"/>
      <c r="J300" s="253">
        <f>ROUND(I300*H300,2)</f>
        <v>0</v>
      </c>
      <c r="K300" s="249" t="s">
        <v>157</v>
      </c>
      <c r="L300" s="254"/>
      <c r="M300" s="255" t="s">
        <v>77</v>
      </c>
      <c r="N300" s="256" t="s">
        <v>50</v>
      </c>
      <c r="O300" s="37"/>
      <c r="P300" s="204">
        <f>O300*H300</f>
        <v>0</v>
      </c>
      <c r="Q300" s="204">
        <v>6.0000000000000001E-3</v>
      </c>
      <c r="R300" s="204">
        <f>Q300*H300</f>
        <v>0.27466800000000002</v>
      </c>
      <c r="S300" s="204">
        <v>0</v>
      </c>
      <c r="T300" s="205">
        <f>S300*H300</f>
        <v>0</v>
      </c>
      <c r="AR300" s="19" t="s">
        <v>208</v>
      </c>
      <c r="AT300" s="19" t="s">
        <v>209</v>
      </c>
      <c r="AU300" s="19" t="s">
        <v>90</v>
      </c>
      <c r="AY300" s="19" t="s">
        <v>151</v>
      </c>
      <c r="BE300" s="206">
        <f>IF(N300="základní",J300,0)</f>
        <v>0</v>
      </c>
      <c r="BF300" s="206">
        <f>IF(N300="snížená",J300,0)</f>
        <v>0</v>
      </c>
      <c r="BG300" s="206">
        <f>IF(N300="zákl. přenesená",J300,0)</f>
        <v>0</v>
      </c>
      <c r="BH300" s="206">
        <f>IF(N300="sníž. přenesená",J300,0)</f>
        <v>0</v>
      </c>
      <c r="BI300" s="206">
        <f>IF(N300="nulová",J300,0)</f>
        <v>0</v>
      </c>
      <c r="BJ300" s="19" t="s">
        <v>90</v>
      </c>
      <c r="BK300" s="206">
        <f>ROUND(I300*H300,2)</f>
        <v>0</v>
      </c>
      <c r="BL300" s="19" t="s">
        <v>158</v>
      </c>
      <c r="BM300" s="19" t="s">
        <v>371</v>
      </c>
    </row>
    <row r="301" spans="2:65" s="1" customFormat="1" ht="40.5" x14ac:dyDescent="0.3">
      <c r="B301" s="36"/>
      <c r="C301" s="58"/>
      <c r="D301" s="207" t="s">
        <v>160</v>
      </c>
      <c r="E301" s="58"/>
      <c r="F301" s="208" t="s">
        <v>372</v>
      </c>
      <c r="G301" s="58"/>
      <c r="H301" s="58"/>
      <c r="I301" s="163"/>
      <c r="J301" s="58"/>
      <c r="K301" s="58"/>
      <c r="L301" s="56"/>
      <c r="M301" s="73"/>
      <c r="N301" s="37"/>
      <c r="O301" s="37"/>
      <c r="P301" s="37"/>
      <c r="Q301" s="37"/>
      <c r="R301" s="37"/>
      <c r="S301" s="37"/>
      <c r="T301" s="74"/>
      <c r="AT301" s="19" t="s">
        <v>160</v>
      </c>
      <c r="AU301" s="19" t="s">
        <v>90</v>
      </c>
    </row>
    <row r="302" spans="2:65" s="13" customFormat="1" x14ac:dyDescent="0.3">
      <c r="B302" s="220"/>
      <c r="C302" s="221"/>
      <c r="D302" s="222" t="s">
        <v>162</v>
      </c>
      <c r="E302" s="221"/>
      <c r="F302" s="224" t="s">
        <v>373</v>
      </c>
      <c r="G302" s="221"/>
      <c r="H302" s="225">
        <v>45.777999999999999</v>
      </c>
      <c r="I302" s="226"/>
      <c r="J302" s="221"/>
      <c r="K302" s="221"/>
      <c r="L302" s="227"/>
      <c r="M302" s="228"/>
      <c r="N302" s="229"/>
      <c r="O302" s="229"/>
      <c r="P302" s="229"/>
      <c r="Q302" s="229"/>
      <c r="R302" s="229"/>
      <c r="S302" s="229"/>
      <c r="T302" s="230"/>
      <c r="AT302" s="231" t="s">
        <v>162</v>
      </c>
      <c r="AU302" s="231" t="s">
        <v>90</v>
      </c>
      <c r="AV302" s="13" t="s">
        <v>90</v>
      </c>
      <c r="AW302" s="13" t="s">
        <v>4</v>
      </c>
      <c r="AX302" s="13" t="s">
        <v>23</v>
      </c>
      <c r="AY302" s="231" t="s">
        <v>151</v>
      </c>
    </row>
    <row r="303" spans="2:65" s="1" customFormat="1" ht="31.5" customHeight="1" x14ac:dyDescent="0.3">
      <c r="B303" s="36"/>
      <c r="C303" s="195" t="s">
        <v>374</v>
      </c>
      <c r="D303" s="195" t="s">
        <v>153</v>
      </c>
      <c r="E303" s="196" t="s">
        <v>375</v>
      </c>
      <c r="F303" s="197" t="s">
        <v>376</v>
      </c>
      <c r="G303" s="198" t="s">
        <v>156</v>
      </c>
      <c r="H303" s="199">
        <v>42.283000000000001</v>
      </c>
      <c r="I303" s="200"/>
      <c r="J303" s="201">
        <f>ROUND(I303*H303,2)</f>
        <v>0</v>
      </c>
      <c r="K303" s="197" t="s">
        <v>157</v>
      </c>
      <c r="L303" s="56"/>
      <c r="M303" s="202" t="s">
        <v>77</v>
      </c>
      <c r="N303" s="203" t="s">
        <v>50</v>
      </c>
      <c r="O303" s="37"/>
      <c r="P303" s="204">
        <f>O303*H303</f>
        <v>0</v>
      </c>
      <c r="Q303" s="204">
        <v>9.4638399999999994E-3</v>
      </c>
      <c r="R303" s="204">
        <f>Q303*H303</f>
        <v>0.40015954671999998</v>
      </c>
      <c r="S303" s="204">
        <v>0</v>
      </c>
      <c r="T303" s="205">
        <f>S303*H303</f>
        <v>0</v>
      </c>
      <c r="AR303" s="19" t="s">
        <v>158</v>
      </c>
      <c r="AT303" s="19" t="s">
        <v>153</v>
      </c>
      <c r="AU303" s="19" t="s">
        <v>90</v>
      </c>
      <c r="AY303" s="19" t="s">
        <v>151</v>
      </c>
      <c r="BE303" s="206">
        <f>IF(N303="základní",J303,0)</f>
        <v>0</v>
      </c>
      <c r="BF303" s="206">
        <f>IF(N303="snížená",J303,0)</f>
        <v>0</v>
      </c>
      <c r="BG303" s="206">
        <f>IF(N303="zákl. přenesená",J303,0)</f>
        <v>0</v>
      </c>
      <c r="BH303" s="206">
        <f>IF(N303="sníž. přenesená",J303,0)</f>
        <v>0</v>
      </c>
      <c r="BI303" s="206">
        <f>IF(N303="nulová",J303,0)</f>
        <v>0</v>
      </c>
      <c r="BJ303" s="19" t="s">
        <v>90</v>
      </c>
      <c r="BK303" s="206">
        <f>ROUND(I303*H303,2)</f>
        <v>0</v>
      </c>
      <c r="BL303" s="19" t="s">
        <v>158</v>
      </c>
      <c r="BM303" s="19" t="s">
        <v>377</v>
      </c>
    </row>
    <row r="304" spans="2:65" s="1" customFormat="1" ht="27" x14ac:dyDescent="0.3">
      <c r="B304" s="36"/>
      <c r="C304" s="58"/>
      <c r="D304" s="207" t="s">
        <v>160</v>
      </c>
      <c r="E304" s="58"/>
      <c r="F304" s="208" t="s">
        <v>378</v>
      </c>
      <c r="G304" s="58"/>
      <c r="H304" s="58"/>
      <c r="I304" s="163"/>
      <c r="J304" s="58"/>
      <c r="K304" s="58"/>
      <c r="L304" s="56"/>
      <c r="M304" s="73"/>
      <c r="N304" s="37"/>
      <c r="O304" s="37"/>
      <c r="P304" s="37"/>
      <c r="Q304" s="37"/>
      <c r="R304" s="37"/>
      <c r="S304" s="37"/>
      <c r="T304" s="74"/>
      <c r="AT304" s="19" t="s">
        <v>160</v>
      </c>
      <c r="AU304" s="19" t="s">
        <v>90</v>
      </c>
    </row>
    <row r="305" spans="2:65" s="12" customFormat="1" x14ac:dyDescent="0.3">
      <c r="B305" s="209"/>
      <c r="C305" s="210"/>
      <c r="D305" s="207" t="s">
        <v>162</v>
      </c>
      <c r="E305" s="211" t="s">
        <v>77</v>
      </c>
      <c r="F305" s="212" t="s">
        <v>204</v>
      </c>
      <c r="G305" s="210"/>
      <c r="H305" s="213" t="s">
        <v>77</v>
      </c>
      <c r="I305" s="214"/>
      <c r="J305" s="210"/>
      <c r="K305" s="210"/>
      <c r="L305" s="215"/>
      <c r="M305" s="216"/>
      <c r="N305" s="217"/>
      <c r="O305" s="217"/>
      <c r="P305" s="217"/>
      <c r="Q305" s="217"/>
      <c r="R305" s="217"/>
      <c r="S305" s="217"/>
      <c r="T305" s="218"/>
      <c r="AT305" s="219" t="s">
        <v>162</v>
      </c>
      <c r="AU305" s="219" t="s">
        <v>90</v>
      </c>
      <c r="AV305" s="12" t="s">
        <v>23</v>
      </c>
      <c r="AW305" s="12" t="s">
        <v>41</v>
      </c>
      <c r="AX305" s="12" t="s">
        <v>79</v>
      </c>
      <c r="AY305" s="219" t="s">
        <v>151</v>
      </c>
    </row>
    <row r="306" spans="2:65" s="12" customFormat="1" x14ac:dyDescent="0.3">
      <c r="B306" s="209"/>
      <c r="C306" s="210"/>
      <c r="D306" s="207" t="s">
        <v>162</v>
      </c>
      <c r="E306" s="211" t="s">
        <v>77</v>
      </c>
      <c r="F306" s="212" t="s">
        <v>379</v>
      </c>
      <c r="G306" s="210"/>
      <c r="H306" s="213" t="s">
        <v>77</v>
      </c>
      <c r="I306" s="214"/>
      <c r="J306" s="210"/>
      <c r="K306" s="210"/>
      <c r="L306" s="215"/>
      <c r="M306" s="216"/>
      <c r="N306" s="217"/>
      <c r="O306" s="217"/>
      <c r="P306" s="217"/>
      <c r="Q306" s="217"/>
      <c r="R306" s="217"/>
      <c r="S306" s="217"/>
      <c r="T306" s="218"/>
      <c r="AT306" s="219" t="s">
        <v>162</v>
      </c>
      <c r="AU306" s="219" t="s">
        <v>90</v>
      </c>
      <c r="AV306" s="12" t="s">
        <v>23</v>
      </c>
      <c r="AW306" s="12" t="s">
        <v>41</v>
      </c>
      <c r="AX306" s="12" t="s">
        <v>79</v>
      </c>
      <c r="AY306" s="219" t="s">
        <v>151</v>
      </c>
    </row>
    <row r="307" spans="2:65" s="12" customFormat="1" x14ac:dyDescent="0.3">
      <c r="B307" s="209"/>
      <c r="C307" s="210"/>
      <c r="D307" s="207" t="s">
        <v>162</v>
      </c>
      <c r="E307" s="211" t="s">
        <v>77</v>
      </c>
      <c r="F307" s="212" t="s">
        <v>297</v>
      </c>
      <c r="G307" s="210"/>
      <c r="H307" s="213" t="s">
        <v>77</v>
      </c>
      <c r="I307" s="214"/>
      <c r="J307" s="210"/>
      <c r="K307" s="210"/>
      <c r="L307" s="215"/>
      <c r="M307" s="216"/>
      <c r="N307" s="217"/>
      <c r="O307" s="217"/>
      <c r="P307" s="217"/>
      <c r="Q307" s="217"/>
      <c r="R307" s="217"/>
      <c r="S307" s="217"/>
      <c r="T307" s="218"/>
      <c r="AT307" s="219" t="s">
        <v>162</v>
      </c>
      <c r="AU307" s="219" t="s">
        <v>90</v>
      </c>
      <c r="AV307" s="12" t="s">
        <v>23</v>
      </c>
      <c r="AW307" s="12" t="s">
        <v>41</v>
      </c>
      <c r="AX307" s="12" t="s">
        <v>79</v>
      </c>
      <c r="AY307" s="219" t="s">
        <v>151</v>
      </c>
    </row>
    <row r="308" spans="2:65" s="13" customFormat="1" x14ac:dyDescent="0.3">
      <c r="B308" s="220"/>
      <c r="C308" s="221"/>
      <c r="D308" s="207" t="s">
        <v>162</v>
      </c>
      <c r="E308" s="232" t="s">
        <v>77</v>
      </c>
      <c r="F308" s="233" t="s">
        <v>305</v>
      </c>
      <c r="G308" s="221"/>
      <c r="H308" s="234">
        <v>4.8600000000000003</v>
      </c>
      <c r="I308" s="226"/>
      <c r="J308" s="221"/>
      <c r="K308" s="221"/>
      <c r="L308" s="227"/>
      <c r="M308" s="228"/>
      <c r="N308" s="229"/>
      <c r="O308" s="229"/>
      <c r="P308" s="229"/>
      <c r="Q308" s="229"/>
      <c r="R308" s="229"/>
      <c r="S308" s="229"/>
      <c r="T308" s="230"/>
      <c r="AT308" s="231" t="s">
        <v>162</v>
      </c>
      <c r="AU308" s="231" t="s">
        <v>90</v>
      </c>
      <c r="AV308" s="13" t="s">
        <v>90</v>
      </c>
      <c r="AW308" s="13" t="s">
        <v>41</v>
      </c>
      <c r="AX308" s="13" t="s">
        <v>79</v>
      </c>
      <c r="AY308" s="231" t="s">
        <v>151</v>
      </c>
    </row>
    <row r="309" spans="2:65" s="13" customFormat="1" x14ac:dyDescent="0.3">
      <c r="B309" s="220"/>
      <c r="C309" s="221"/>
      <c r="D309" s="207" t="s">
        <v>162</v>
      </c>
      <c r="E309" s="232" t="s">
        <v>77</v>
      </c>
      <c r="F309" s="233" t="s">
        <v>306</v>
      </c>
      <c r="G309" s="221"/>
      <c r="H309" s="234">
        <v>6.44</v>
      </c>
      <c r="I309" s="226"/>
      <c r="J309" s="221"/>
      <c r="K309" s="221"/>
      <c r="L309" s="227"/>
      <c r="M309" s="228"/>
      <c r="N309" s="229"/>
      <c r="O309" s="229"/>
      <c r="P309" s="229"/>
      <c r="Q309" s="229"/>
      <c r="R309" s="229"/>
      <c r="S309" s="229"/>
      <c r="T309" s="230"/>
      <c r="AT309" s="231" t="s">
        <v>162</v>
      </c>
      <c r="AU309" s="231" t="s">
        <v>90</v>
      </c>
      <c r="AV309" s="13" t="s">
        <v>90</v>
      </c>
      <c r="AW309" s="13" t="s">
        <v>41</v>
      </c>
      <c r="AX309" s="13" t="s">
        <v>79</v>
      </c>
      <c r="AY309" s="231" t="s">
        <v>151</v>
      </c>
    </row>
    <row r="310" spans="2:65" s="13" customFormat="1" x14ac:dyDescent="0.3">
      <c r="B310" s="220"/>
      <c r="C310" s="221"/>
      <c r="D310" s="207" t="s">
        <v>162</v>
      </c>
      <c r="E310" s="232" t="s">
        <v>77</v>
      </c>
      <c r="F310" s="233" t="s">
        <v>307</v>
      </c>
      <c r="G310" s="221"/>
      <c r="H310" s="234">
        <v>9.7200000000000006</v>
      </c>
      <c r="I310" s="226"/>
      <c r="J310" s="221"/>
      <c r="K310" s="221"/>
      <c r="L310" s="227"/>
      <c r="M310" s="228"/>
      <c r="N310" s="229"/>
      <c r="O310" s="229"/>
      <c r="P310" s="229"/>
      <c r="Q310" s="229"/>
      <c r="R310" s="229"/>
      <c r="S310" s="229"/>
      <c r="T310" s="230"/>
      <c r="AT310" s="231" t="s">
        <v>162</v>
      </c>
      <c r="AU310" s="231" t="s">
        <v>90</v>
      </c>
      <c r="AV310" s="13" t="s">
        <v>90</v>
      </c>
      <c r="AW310" s="13" t="s">
        <v>41</v>
      </c>
      <c r="AX310" s="13" t="s">
        <v>79</v>
      </c>
      <c r="AY310" s="231" t="s">
        <v>151</v>
      </c>
    </row>
    <row r="311" spans="2:65" s="12" customFormat="1" x14ac:dyDescent="0.3">
      <c r="B311" s="209"/>
      <c r="C311" s="210"/>
      <c r="D311" s="207" t="s">
        <v>162</v>
      </c>
      <c r="E311" s="211" t="s">
        <v>77</v>
      </c>
      <c r="F311" s="212" t="s">
        <v>303</v>
      </c>
      <c r="G311" s="210"/>
      <c r="H311" s="213" t="s">
        <v>77</v>
      </c>
      <c r="I311" s="214"/>
      <c r="J311" s="210"/>
      <c r="K311" s="210"/>
      <c r="L311" s="215"/>
      <c r="M311" s="216"/>
      <c r="N311" s="217"/>
      <c r="O311" s="217"/>
      <c r="P311" s="217"/>
      <c r="Q311" s="217"/>
      <c r="R311" s="217"/>
      <c r="S311" s="217"/>
      <c r="T311" s="218"/>
      <c r="AT311" s="219" t="s">
        <v>162</v>
      </c>
      <c r="AU311" s="219" t="s">
        <v>90</v>
      </c>
      <c r="AV311" s="12" t="s">
        <v>23</v>
      </c>
      <c r="AW311" s="12" t="s">
        <v>41</v>
      </c>
      <c r="AX311" s="12" t="s">
        <v>79</v>
      </c>
      <c r="AY311" s="219" t="s">
        <v>151</v>
      </c>
    </row>
    <row r="312" spans="2:65" s="13" customFormat="1" x14ac:dyDescent="0.3">
      <c r="B312" s="220"/>
      <c r="C312" s="221"/>
      <c r="D312" s="207" t="s">
        <v>162</v>
      </c>
      <c r="E312" s="232" t="s">
        <v>77</v>
      </c>
      <c r="F312" s="233" t="s">
        <v>308</v>
      </c>
      <c r="G312" s="221"/>
      <c r="H312" s="234">
        <v>21.263000000000002</v>
      </c>
      <c r="I312" s="226"/>
      <c r="J312" s="221"/>
      <c r="K312" s="221"/>
      <c r="L312" s="227"/>
      <c r="M312" s="228"/>
      <c r="N312" s="229"/>
      <c r="O312" s="229"/>
      <c r="P312" s="229"/>
      <c r="Q312" s="229"/>
      <c r="R312" s="229"/>
      <c r="S312" s="229"/>
      <c r="T312" s="230"/>
      <c r="AT312" s="231" t="s">
        <v>162</v>
      </c>
      <c r="AU312" s="231" t="s">
        <v>90</v>
      </c>
      <c r="AV312" s="13" t="s">
        <v>90</v>
      </c>
      <c r="AW312" s="13" t="s">
        <v>41</v>
      </c>
      <c r="AX312" s="13" t="s">
        <v>79</v>
      </c>
      <c r="AY312" s="231" t="s">
        <v>151</v>
      </c>
    </row>
    <row r="313" spans="2:65" s="14" customFormat="1" x14ac:dyDescent="0.3">
      <c r="B313" s="235"/>
      <c r="C313" s="236"/>
      <c r="D313" s="222" t="s">
        <v>162</v>
      </c>
      <c r="E313" s="237" t="s">
        <v>77</v>
      </c>
      <c r="F313" s="238" t="s">
        <v>174</v>
      </c>
      <c r="G313" s="236"/>
      <c r="H313" s="239">
        <v>42.283000000000001</v>
      </c>
      <c r="I313" s="240"/>
      <c r="J313" s="236"/>
      <c r="K313" s="236"/>
      <c r="L313" s="241"/>
      <c r="M313" s="242"/>
      <c r="N313" s="243"/>
      <c r="O313" s="243"/>
      <c r="P313" s="243"/>
      <c r="Q313" s="243"/>
      <c r="R313" s="243"/>
      <c r="S313" s="243"/>
      <c r="T313" s="244"/>
      <c r="AT313" s="245" t="s">
        <v>162</v>
      </c>
      <c r="AU313" s="245" t="s">
        <v>90</v>
      </c>
      <c r="AV313" s="14" t="s">
        <v>158</v>
      </c>
      <c r="AW313" s="14" t="s">
        <v>41</v>
      </c>
      <c r="AX313" s="14" t="s">
        <v>23</v>
      </c>
      <c r="AY313" s="245" t="s">
        <v>151</v>
      </c>
    </row>
    <row r="314" spans="2:65" s="1" customFormat="1" ht="22.5" customHeight="1" x14ac:dyDescent="0.3">
      <c r="B314" s="36"/>
      <c r="C314" s="247" t="s">
        <v>380</v>
      </c>
      <c r="D314" s="247" t="s">
        <v>209</v>
      </c>
      <c r="E314" s="248" t="s">
        <v>381</v>
      </c>
      <c r="F314" s="249" t="s">
        <v>382</v>
      </c>
      <c r="G314" s="250" t="s">
        <v>156</v>
      </c>
      <c r="H314" s="251">
        <v>43.128999999999998</v>
      </c>
      <c r="I314" s="252"/>
      <c r="J314" s="253">
        <f>ROUND(I314*H314,2)</f>
        <v>0</v>
      </c>
      <c r="K314" s="249" t="s">
        <v>157</v>
      </c>
      <c r="L314" s="254"/>
      <c r="M314" s="255" t="s">
        <v>77</v>
      </c>
      <c r="N314" s="256" t="s">
        <v>50</v>
      </c>
      <c r="O314" s="37"/>
      <c r="P314" s="204">
        <f>O314*H314</f>
        <v>0</v>
      </c>
      <c r="Q314" s="204">
        <v>1.35E-2</v>
      </c>
      <c r="R314" s="204">
        <f>Q314*H314</f>
        <v>0.58224149999999997</v>
      </c>
      <c r="S314" s="204">
        <v>0</v>
      </c>
      <c r="T314" s="205">
        <f>S314*H314</f>
        <v>0</v>
      </c>
      <c r="AR314" s="19" t="s">
        <v>208</v>
      </c>
      <c r="AT314" s="19" t="s">
        <v>209</v>
      </c>
      <c r="AU314" s="19" t="s">
        <v>90</v>
      </c>
      <c r="AY314" s="19" t="s">
        <v>151</v>
      </c>
      <c r="BE314" s="206">
        <f>IF(N314="základní",J314,0)</f>
        <v>0</v>
      </c>
      <c r="BF314" s="206">
        <f>IF(N314="snížená",J314,0)</f>
        <v>0</v>
      </c>
      <c r="BG314" s="206">
        <f>IF(N314="zákl. přenesená",J314,0)</f>
        <v>0</v>
      </c>
      <c r="BH314" s="206">
        <f>IF(N314="sníž. přenesená",J314,0)</f>
        <v>0</v>
      </c>
      <c r="BI314" s="206">
        <f>IF(N314="nulová",J314,0)</f>
        <v>0</v>
      </c>
      <c r="BJ314" s="19" t="s">
        <v>90</v>
      </c>
      <c r="BK314" s="206">
        <f>ROUND(I314*H314,2)</f>
        <v>0</v>
      </c>
      <c r="BL314" s="19" t="s">
        <v>158</v>
      </c>
      <c r="BM314" s="19" t="s">
        <v>383</v>
      </c>
    </row>
    <row r="315" spans="2:65" s="1" customFormat="1" ht="40.5" x14ac:dyDescent="0.3">
      <c r="B315" s="36"/>
      <c r="C315" s="58"/>
      <c r="D315" s="207" t="s">
        <v>160</v>
      </c>
      <c r="E315" s="58"/>
      <c r="F315" s="208" t="s">
        <v>384</v>
      </c>
      <c r="G315" s="58"/>
      <c r="H315" s="58"/>
      <c r="I315" s="163"/>
      <c r="J315" s="58"/>
      <c r="K315" s="58"/>
      <c r="L315" s="56"/>
      <c r="M315" s="73"/>
      <c r="N315" s="37"/>
      <c r="O315" s="37"/>
      <c r="P315" s="37"/>
      <c r="Q315" s="37"/>
      <c r="R315" s="37"/>
      <c r="S315" s="37"/>
      <c r="T315" s="74"/>
      <c r="AT315" s="19" t="s">
        <v>160</v>
      </c>
      <c r="AU315" s="19" t="s">
        <v>90</v>
      </c>
    </row>
    <row r="316" spans="2:65" s="13" customFormat="1" x14ac:dyDescent="0.3">
      <c r="B316" s="220"/>
      <c r="C316" s="221"/>
      <c r="D316" s="222" t="s">
        <v>162</v>
      </c>
      <c r="E316" s="221"/>
      <c r="F316" s="224" t="s">
        <v>385</v>
      </c>
      <c r="G316" s="221"/>
      <c r="H316" s="225">
        <v>43.128999999999998</v>
      </c>
      <c r="I316" s="226"/>
      <c r="J316" s="221"/>
      <c r="K316" s="221"/>
      <c r="L316" s="227"/>
      <c r="M316" s="228"/>
      <c r="N316" s="229"/>
      <c r="O316" s="229"/>
      <c r="P316" s="229"/>
      <c r="Q316" s="229"/>
      <c r="R316" s="229"/>
      <c r="S316" s="229"/>
      <c r="T316" s="230"/>
      <c r="AT316" s="231" t="s">
        <v>162</v>
      </c>
      <c r="AU316" s="231" t="s">
        <v>90</v>
      </c>
      <c r="AV316" s="13" t="s">
        <v>90</v>
      </c>
      <c r="AW316" s="13" t="s">
        <v>4</v>
      </c>
      <c r="AX316" s="13" t="s">
        <v>23</v>
      </c>
      <c r="AY316" s="231" t="s">
        <v>151</v>
      </c>
    </row>
    <row r="317" spans="2:65" s="1" customFormat="1" ht="22.5" customHeight="1" x14ac:dyDescent="0.3">
      <c r="B317" s="36"/>
      <c r="C317" s="195" t="s">
        <v>386</v>
      </c>
      <c r="D317" s="195" t="s">
        <v>153</v>
      </c>
      <c r="E317" s="196" t="s">
        <v>387</v>
      </c>
      <c r="F317" s="197" t="s">
        <v>388</v>
      </c>
      <c r="G317" s="198" t="s">
        <v>156</v>
      </c>
      <c r="H317" s="199">
        <v>44.88</v>
      </c>
      <c r="I317" s="200"/>
      <c r="J317" s="201">
        <f>ROUND(I317*H317,2)</f>
        <v>0</v>
      </c>
      <c r="K317" s="197" t="s">
        <v>157</v>
      </c>
      <c r="L317" s="56"/>
      <c r="M317" s="202" t="s">
        <v>77</v>
      </c>
      <c r="N317" s="203" t="s">
        <v>50</v>
      </c>
      <c r="O317" s="37"/>
      <c r="P317" s="204">
        <f>O317*H317</f>
        <v>0</v>
      </c>
      <c r="Q317" s="204">
        <v>3.48E-3</v>
      </c>
      <c r="R317" s="204">
        <f>Q317*H317</f>
        <v>0.1561824</v>
      </c>
      <c r="S317" s="204">
        <v>0</v>
      </c>
      <c r="T317" s="205">
        <f>S317*H317</f>
        <v>0</v>
      </c>
      <c r="AR317" s="19" t="s">
        <v>158</v>
      </c>
      <c r="AT317" s="19" t="s">
        <v>153</v>
      </c>
      <c r="AU317" s="19" t="s">
        <v>90</v>
      </c>
      <c r="AY317" s="19" t="s">
        <v>151</v>
      </c>
      <c r="BE317" s="206">
        <f>IF(N317="základní",J317,0)</f>
        <v>0</v>
      </c>
      <c r="BF317" s="206">
        <f>IF(N317="snížená",J317,0)</f>
        <v>0</v>
      </c>
      <c r="BG317" s="206">
        <f>IF(N317="zákl. přenesená",J317,0)</f>
        <v>0</v>
      </c>
      <c r="BH317" s="206">
        <f>IF(N317="sníž. přenesená",J317,0)</f>
        <v>0</v>
      </c>
      <c r="BI317" s="206">
        <f>IF(N317="nulová",J317,0)</f>
        <v>0</v>
      </c>
      <c r="BJ317" s="19" t="s">
        <v>90</v>
      </c>
      <c r="BK317" s="206">
        <f>ROUND(I317*H317,2)</f>
        <v>0</v>
      </c>
      <c r="BL317" s="19" t="s">
        <v>158</v>
      </c>
      <c r="BM317" s="19" t="s">
        <v>389</v>
      </c>
    </row>
    <row r="318" spans="2:65" s="1" customFormat="1" ht="27" x14ac:dyDescent="0.3">
      <c r="B318" s="36"/>
      <c r="C318" s="58"/>
      <c r="D318" s="207" t="s">
        <v>160</v>
      </c>
      <c r="E318" s="58"/>
      <c r="F318" s="208" t="s">
        <v>390</v>
      </c>
      <c r="G318" s="58"/>
      <c r="H318" s="58"/>
      <c r="I318" s="163"/>
      <c r="J318" s="58"/>
      <c r="K318" s="58"/>
      <c r="L318" s="56"/>
      <c r="M318" s="73"/>
      <c r="N318" s="37"/>
      <c r="O318" s="37"/>
      <c r="P318" s="37"/>
      <c r="Q318" s="37"/>
      <c r="R318" s="37"/>
      <c r="S318" s="37"/>
      <c r="T318" s="74"/>
      <c r="AT318" s="19" t="s">
        <v>160</v>
      </c>
      <c r="AU318" s="19" t="s">
        <v>90</v>
      </c>
    </row>
    <row r="319" spans="2:65" s="12" customFormat="1" x14ac:dyDescent="0.3">
      <c r="B319" s="209"/>
      <c r="C319" s="210"/>
      <c r="D319" s="207" t="s">
        <v>162</v>
      </c>
      <c r="E319" s="211" t="s">
        <v>77</v>
      </c>
      <c r="F319" s="212" t="s">
        <v>163</v>
      </c>
      <c r="G319" s="210"/>
      <c r="H319" s="213" t="s">
        <v>77</v>
      </c>
      <c r="I319" s="214"/>
      <c r="J319" s="210"/>
      <c r="K319" s="210"/>
      <c r="L319" s="215"/>
      <c r="M319" s="216"/>
      <c r="N319" s="217"/>
      <c r="O319" s="217"/>
      <c r="P319" s="217"/>
      <c r="Q319" s="217"/>
      <c r="R319" s="217"/>
      <c r="S319" s="217"/>
      <c r="T319" s="218"/>
      <c r="AT319" s="219" t="s">
        <v>162</v>
      </c>
      <c r="AU319" s="219" t="s">
        <v>90</v>
      </c>
      <c r="AV319" s="12" t="s">
        <v>23</v>
      </c>
      <c r="AW319" s="12" t="s">
        <v>41</v>
      </c>
      <c r="AX319" s="12" t="s">
        <v>79</v>
      </c>
      <c r="AY319" s="219" t="s">
        <v>151</v>
      </c>
    </row>
    <row r="320" spans="2:65" s="13" customFormat="1" x14ac:dyDescent="0.3">
      <c r="B320" s="220"/>
      <c r="C320" s="221"/>
      <c r="D320" s="222" t="s">
        <v>162</v>
      </c>
      <c r="E320" s="223" t="s">
        <v>77</v>
      </c>
      <c r="F320" s="224" t="s">
        <v>391</v>
      </c>
      <c r="G320" s="221"/>
      <c r="H320" s="225">
        <v>44.88</v>
      </c>
      <c r="I320" s="226"/>
      <c r="J320" s="221"/>
      <c r="K320" s="221"/>
      <c r="L320" s="227"/>
      <c r="M320" s="228"/>
      <c r="N320" s="229"/>
      <c r="O320" s="229"/>
      <c r="P320" s="229"/>
      <c r="Q320" s="229"/>
      <c r="R320" s="229"/>
      <c r="S320" s="229"/>
      <c r="T320" s="230"/>
      <c r="AT320" s="231" t="s">
        <v>162</v>
      </c>
      <c r="AU320" s="231" t="s">
        <v>90</v>
      </c>
      <c r="AV320" s="13" t="s">
        <v>90</v>
      </c>
      <c r="AW320" s="13" t="s">
        <v>41</v>
      </c>
      <c r="AX320" s="13" t="s">
        <v>23</v>
      </c>
      <c r="AY320" s="231" t="s">
        <v>151</v>
      </c>
    </row>
    <row r="321" spans="2:65" s="1" customFormat="1" ht="22.5" customHeight="1" x14ac:dyDescent="0.3">
      <c r="B321" s="36"/>
      <c r="C321" s="195" t="s">
        <v>392</v>
      </c>
      <c r="D321" s="195" t="s">
        <v>153</v>
      </c>
      <c r="E321" s="196" t="s">
        <v>393</v>
      </c>
      <c r="F321" s="197" t="s">
        <v>394</v>
      </c>
      <c r="G321" s="198" t="s">
        <v>156</v>
      </c>
      <c r="H321" s="199">
        <v>1042.143</v>
      </c>
      <c r="I321" s="200"/>
      <c r="J321" s="201">
        <f>ROUND(I321*H321,2)</f>
        <v>0</v>
      </c>
      <c r="K321" s="197" t="s">
        <v>157</v>
      </c>
      <c r="L321" s="56"/>
      <c r="M321" s="202" t="s">
        <v>77</v>
      </c>
      <c r="N321" s="203" t="s">
        <v>50</v>
      </c>
      <c r="O321" s="37"/>
      <c r="P321" s="204">
        <f>O321*H321</f>
        <v>0</v>
      </c>
      <c r="Q321" s="204">
        <v>2.63E-4</v>
      </c>
      <c r="R321" s="204">
        <f>Q321*H321</f>
        <v>0.27408360900000001</v>
      </c>
      <c r="S321" s="204">
        <v>0</v>
      </c>
      <c r="T321" s="205">
        <f>S321*H321</f>
        <v>0</v>
      </c>
      <c r="AR321" s="19" t="s">
        <v>158</v>
      </c>
      <c r="AT321" s="19" t="s">
        <v>153</v>
      </c>
      <c r="AU321" s="19" t="s">
        <v>90</v>
      </c>
      <c r="AY321" s="19" t="s">
        <v>151</v>
      </c>
      <c r="BE321" s="206">
        <f>IF(N321="základní",J321,0)</f>
        <v>0</v>
      </c>
      <c r="BF321" s="206">
        <f>IF(N321="snížená",J321,0)</f>
        <v>0</v>
      </c>
      <c r="BG321" s="206">
        <f>IF(N321="zákl. přenesená",J321,0)</f>
        <v>0</v>
      </c>
      <c r="BH321" s="206">
        <f>IF(N321="sníž. přenesená",J321,0)</f>
        <v>0</v>
      </c>
      <c r="BI321" s="206">
        <f>IF(N321="nulová",J321,0)</f>
        <v>0</v>
      </c>
      <c r="BJ321" s="19" t="s">
        <v>90</v>
      </c>
      <c r="BK321" s="206">
        <f>ROUND(I321*H321,2)</f>
        <v>0</v>
      </c>
      <c r="BL321" s="19" t="s">
        <v>158</v>
      </c>
      <c r="BM321" s="19" t="s">
        <v>395</v>
      </c>
    </row>
    <row r="322" spans="2:65" s="1" customFormat="1" ht="27" x14ac:dyDescent="0.3">
      <c r="B322" s="36"/>
      <c r="C322" s="58"/>
      <c r="D322" s="207" t="s">
        <v>160</v>
      </c>
      <c r="E322" s="58"/>
      <c r="F322" s="208" t="s">
        <v>396</v>
      </c>
      <c r="G322" s="58"/>
      <c r="H322" s="58"/>
      <c r="I322" s="163"/>
      <c r="J322" s="58"/>
      <c r="K322" s="58"/>
      <c r="L322" s="56"/>
      <c r="M322" s="73"/>
      <c r="N322" s="37"/>
      <c r="O322" s="37"/>
      <c r="P322" s="37"/>
      <c r="Q322" s="37"/>
      <c r="R322" s="37"/>
      <c r="S322" s="37"/>
      <c r="T322" s="74"/>
      <c r="AT322" s="19" t="s">
        <v>160</v>
      </c>
      <c r="AU322" s="19" t="s">
        <v>90</v>
      </c>
    </row>
    <row r="323" spans="2:65" s="12" customFormat="1" x14ac:dyDescent="0.3">
      <c r="B323" s="209"/>
      <c r="C323" s="210"/>
      <c r="D323" s="207" t="s">
        <v>162</v>
      </c>
      <c r="E323" s="211" t="s">
        <v>77</v>
      </c>
      <c r="F323" s="212" t="s">
        <v>397</v>
      </c>
      <c r="G323" s="210"/>
      <c r="H323" s="213" t="s">
        <v>77</v>
      </c>
      <c r="I323" s="214"/>
      <c r="J323" s="210"/>
      <c r="K323" s="210"/>
      <c r="L323" s="215"/>
      <c r="M323" s="216"/>
      <c r="N323" s="217"/>
      <c r="O323" s="217"/>
      <c r="P323" s="217"/>
      <c r="Q323" s="217"/>
      <c r="R323" s="217"/>
      <c r="S323" s="217"/>
      <c r="T323" s="218"/>
      <c r="AT323" s="219" t="s">
        <v>162</v>
      </c>
      <c r="AU323" s="219" t="s">
        <v>90</v>
      </c>
      <c r="AV323" s="12" t="s">
        <v>23</v>
      </c>
      <c r="AW323" s="12" t="s">
        <v>41</v>
      </c>
      <c r="AX323" s="12" t="s">
        <v>79</v>
      </c>
      <c r="AY323" s="219" t="s">
        <v>151</v>
      </c>
    </row>
    <row r="324" spans="2:65" s="12" customFormat="1" x14ac:dyDescent="0.3">
      <c r="B324" s="209"/>
      <c r="C324" s="210"/>
      <c r="D324" s="207" t="s">
        <v>162</v>
      </c>
      <c r="E324" s="211" t="s">
        <v>77</v>
      </c>
      <c r="F324" s="212" t="s">
        <v>398</v>
      </c>
      <c r="G324" s="210"/>
      <c r="H324" s="213" t="s">
        <v>77</v>
      </c>
      <c r="I324" s="214"/>
      <c r="J324" s="210"/>
      <c r="K324" s="210"/>
      <c r="L324" s="215"/>
      <c r="M324" s="216"/>
      <c r="N324" s="217"/>
      <c r="O324" s="217"/>
      <c r="P324" s="217"/>
      <c r="Q324" s="217"/>
      <c r="R324" s="217"/>
      <c r="S324" s="217"/>
      <c r="T324" s="218"/>
      <c r="AT324" s="219" t="s">
        <v>162</v>
      </c>
      <c r="AU324" s="219" t="s">
        <v>90</v>
      </c>
      <c r="AV324" s="12" t="s">
        <v>23</v>
      </c>
      <c r="AW324" s="12" t="s">
        <v>41</v>
      </c>
      <c r="AX324" s="12" t="s">
        <v>79</v>
      </c>
      <c r="AY324" s="219" t="s">
        <v>151</v>
      </c>
    </row>
    <row r="325" spans="2:65" s="13" customFormat="1" x14ac:dyDescent="0.3">
      <c r="B325" s="220"/>
      <c r="C325" s="221"/>
      <c r="D325" s="207" t="s">
        <v>162</v>
      </c>
      <c r="E325" s="232" t="s">
        <v>77</v>
      </c>
      <c r="F325" s="233" t="s">
        <v>399</v>
      </c>
      <c r="G325" s="221"/>
      <c r="H325" s="234">
        <v>1048.905</v>
      </c>
      <c r="I325" s="226"/>
      <c r="J325" s="221"/>
      <c r="K325" s="221"/>
      <c r="L325" s="227"/>
      <c r="M325" s="228"/>
      <c r="N325" s="229"/>
      <c r="O325" s="229"/>
      <c r="P325" s="229"/>
      <c r="Q325" s="229"/>
      <c r="R325" s="229"/>
      <c r="S325" s="229"/>
      <c r="T325" s="230"/>
      <c r="AT325" s="231" t="s">
        <v>162</v>
      </c>
      <c r="AU325" s="231" t="s">
        <v>90</v>
      </c>
      <c r="AV325" s="13" t="s">
        <v>90</v>
      </c>
      <c r="AW325" s="13" t="s">
        <v>41</v>
      </c>
      <c r="AX325" s="13" t="s">
        <v>79</v>
      </c>
      <c r="AY325" s="231" t="s">
        <v>151</v>
      </c>
    </row>
    <row r="326" spans="2:65" s="13" customFormat="1" x14ac:dyDescent="0.3">
      <c r="B326" s="220"/>
      <c r="C326" s="221"/>
      <c r="D326" s="207" t="s">
        <v>162</v>
      </c>
      <c r="E326" s="232" t="s">
        <v>77</v>
      </c>
      <c r="F326" s="233" t="s">
        <v>400</v>
      </c>
      <c r="G326" s="221"/>
      <c r="H326" s="234">
        <v>272.61799999999999</v>
      </c>
      <c r="I326" s="226"/>
      <c r="J326" s="221"/>
      <c r="K326" s="221"/>
      <c r="L326" s="227"/>
      <c r="M326" s="228"/>
      <c r="N326" s="229"/>
      <c r="O326" s="229"/>
      <c r="P326" s="229"/>
      <c r="Q326" s="229"/>
      <c r="R326" s="229"/>
      <c r="S326" s="229"/>
      <c r="T326" s="230"/>
      <c r="AT326" s="231" t="s">
        <v>162</v>
      </c>
      <c r="AU326" s="231" t="s">
        <v>90</v>
      </c>
      <c r="AV326" s="13" t="s">
        <v>90</v>
      </c>
      <c r="AW326" s="13" t="s">
        <v>41</v>
      </c>
      <c r="AX326" s="13" t="s">
        <v>79</v>
      </c>
      <c r="AY326" s="231" t="s">
        <v>151</v>
      </c>
    </row>
    <row r="327" spans="2:65" s="13" customFormat="1" x14ac:dyDescent="0.3">
      <c r="B327" s="220"/>
      <c r="C327" s="221"/>
      <c r="D327" s="207" t="s">
        <v>162</v>
      </c>
      <c r="E327" s="232" t="s">
        <v>77</v>
      </c>
      <c r="F327" s="233" t="s">
        <v>401</v>
      </c>
      <c r="G327" s="221"/>
      <c r="H327" s="234">
        <v>-52</v>
      </c>
      <c r="I327" s="226"/>
      <c r="J327" s="221"/>
      <c r="K327" s="221"/>
      <c r="L327" s="227"/>
      <c r="M327" s="228"/>
      <c r="N327" s="229"/>
      <c r="O327" s="229"/>
      <c r="P327" s="229"/>
      <c r="Q327" s="229"/>
      <c r="R327" s="229"/>
      <c r="S327" s="229"/>
      <c r="T327" s="230"/>
      <c r="AT327" s="231" t="s">
        <v>162</v>
      </c>
      <c r="AU327" s="231" t="s">
        <v>90</v>
      </c>
      <c r="AV327" s="13" t="s">
        <v>90</v>
      </c>
      <c r="AW327" s="13" t="s">
        <v>41</v>
      </c>
      <c r="AX327" s="13" t="s">
        <v>79</v>
      </c>
      <c r="AY327" s="231" t="s">
        <v>151</v>
      </c>
    </row>
    <row r="328" spans="2:65" s="12" customFormat="1" x14ac:dyDescent="0.3">
      <c r="B328" s="209"/>
      <c r="C328" s="210"/>
      <c r="D328" s="207" t="s">
        <v>162</v>
      </c>
      <c r="E328" s="211" t="s">
        <v>77</v>
      </c>
      <c r="F328" s="212" t="s">
        <v>402</v>
      </c>
      <c r="G328" s="210"/>
      <c r="H328" s="213" t="s">
        <v>77</v>
      </c>
      <c r="I328" s="214"/>
      <c r="J328" s="210"/>
      <c r="K328" s="210"/>
      <c r="L328" s="215"/>
      <c r="M328" s="216"/>
      <c r="N328" s="217"/>
      <c r="O328" s="217"/>
      <c r="P328" s="217"/>
      <c r="Q328" s="217"/>
      <c r="R328" s="217"/>
      <c r="S328" s="217"/>
      <c r="T328" s="218"/>
      <c r="AT328" s="219" t="s">
        <v>162</v>
      </c>
      <c r="AU328" s="219" t="s">
        <v>90</v>
      </c>
      <c r="AV328" s="12" t="s">
        <v>23</v>
      </c>
      <c r="AW328" s="12" t="s">
        <v>41</v>
      </c>
      <c r="AX328" s="12" t="s">
        <v>79</v>
      </c>
      <c r="AY328" s="219" t="s">
        <v>151</v>
      </c>
    </row>
    <row r="329" spans="2:65" s="12" customFormat="1" x14ac:dyDescent="0.3">
      <c r="B329" s="209"/>
      <c r="C329" s="210"/>
      <c r="D329" s="207" t="s">
        <v>162</v>
      </c>
      <c r="E329" s="211" t="s">
        <v>77</v>
      </c>
      <c r="F329" s="212" t="s">
        <v>229</v>
      </c>
      <c r="G329" s="210"/>
      <c r="H329" s="213" t="s">
        <v>77</v>
      </c>
      <c r="I329" s="214"/>
      <c r="J329" s="210"/>
      <c r="K329" s="210"/>
      <c r="L329" s="215"/>
      <c r="M329" s="216"/>
      <c r="N329" s="217"/>
      <c r="O329" s="217"/>
      <c r="P329" s="217"/>
      <c r="Q329" s="217"/>
      <c r="R329" s="217"/>
      <c r="S329" s="217"/>
      <c r="T329" s="218"/>
      <c r="AT329" s="219" t="s">
        <v>162</v>
      </c>
      <c r="AU329" s="219" t="s">
        <v>90</v>
      </c>
      <c r="AV329" s="12" t="s">
        <v>23</v>
      </c>
      <c r="AW329" s="12" t="s">
        <v>41</v>
      </c>
      <c r="AX329" s="12" t="s">
        <v>79</v>
      </c>
      <c r="AY329" s="219" t="s">
        <v>151</v>
      </c>
    </row>
    <row r="330" spans="2:65" s="12" customFormat="1" x14ac:dyDescent="0.3">
      <c r="B330" s="209"/>
      <c r="C330" s="210"/>
      <c r="D330" s="207" t="s">
        <v>162</v>
      </c>
      <c r="E330" s="211" t="s">
        <v>77</v>
      </c>
      <c r="F330" s="212" t="s">
        <v>403</v>
      </c>
      <c r="G330" s="210"/>
      <c r="H330" s="213" t="s">
        <v>77</v>
      </c>
      <c r="I330" s="214"/>
      <c r="J330" s="210"/>
      <c r="K330" s="210"/>
      <c r="L330" s="215"/>
      <c r="M330" s="216"/>
      <c r="N330" s="217"/>
      <c r="O330" s="217"/>
      <c r="P330" s="217"/>
      <c r="Q330" s="217"/>
      <c r="R330" s="217"/>
      <c r="S330" s="217"/>
      <c r="T330" s="218"/>
      <c r="AT330" s="219" t="s">
        <v>162</v>
      </c>
      <c r="AU330" s="219" t="s">
        <v>90</v>
      </c>
      <c r="AV330" s="12" t="s">
        <v>23</v>
      </c>
      <c r="AW330" s="12" t="s">
        <v>41</v>
      </c>
      <c r="AX330" s="12" t="s">
        <v>79</v>
      </c>
      <c r="AY330" s="219" t="s">
        <v>151</v>
      </c>
    </row>
    <row r="331" spans="2:65" s="13" customFormat="1" x14ac:dyDescent="0.3">
      <c r="B331" s="220"/>
      <c r="C331" s="221"/>
      <c r="D331" s="207" t="s">
        <v>162</v>
      </c>
      <c r="E331" s="232" t="s">
        <v>77</v>
      </c>
      <c r="F331" s="233" t="s">
        <v>404</v>
      </c>
      <c r="G331" s="221"/>
      <c r="H331" s="234">
        <v>17.940000000000001</v>
      </c>
      <c r="I331" s="226"/>
      <c r="J331" s="221"/>
      <c r="K331" s="221"/>
      <c r="L331" s="227"/>
      <c r="M331" s="228"/>
      <c r="N331" s="229"/>
      <c r="O331" s="229"/>
      <c r="P331" s="229"/>
      <c r="Q331" s="229"/>
      <c r="R331" s="229"/>
      <c r="S331" s="229"/>
      <c r="T331" s="230"/>
      <c r="AT331" s="231" t="s">
        <v>162</v>
      </c>
      <c r="AU331" s="231" t="s">
        <v>90</v>
      </c>
      <c r="AV331" s="13" t="s">
        <v>90</v>
      </c>
      <c r="AW331" s="13" t="s">
        <v>41</v>
      </c>
      <c r="AX331" s="13" t="s">
        <v>79</v>
      </c>
      <c r="AY331" s="231" t="s">
        <v>151</v>
      </c>
    </row>
    <row r="332" spans="2:65" s="13" customFormat="1" x14ac:dyDescent="0.3">
      <c r="B332" s="220"/>
      <c r="C332" s="221"/>
      <c r="D332" s="207" t="s">
        <v>162</v>
      </c>
      <c r="E332" s="232" t="s">
        <v>77</v>
      </c>
      <c r="F332" s="233" t="s">
        <v>405</v>
      </c>
      <c r="G332" s="221"/>
      <c r="H332" s="234">
        <v>10.56</v>
      </c>
      <c r="I332" s="226"/>
      <c r="J332" s="221"/>
      <c r="K332" s="221"/>
      <c r="L332" s="227"/>
      <c r="M332" s="228"/>
      <c r="N332" s="229"/>
      <c r="O332" s="229"/>
      <c r="P332" s="229"/>
      <c r="Q332" s="229"/>
      <c r="R332" s="229"/>
      <c r="S332" s="229"/>
      <c r="T332" s="230"/>
      <c r="AT332" s="231" t="s">
        <v>162</v>
      </c>
      <c r="AU332" s="231" t="s">
        <v>90</v>
      </c>
      <c r="AV332" s="13" t="s">
        <v>90</v>
      </c>
      <c r="AW332" s="13" t="s">
        <v>41</v>
      </c>
      <c r="AX332" s="13" t="s">
        <v>79</v>
      </c>
      <c r="AY332" s="231" t="s">
        <v>151</v>
      </c>
    </row>
    <row r="333" spans="2:65" s="13" customFormat="1" x14ac:dyDescent="0.3">
      <c r="B333" s="220"/>
      <c r="C333" s="221"/>
      <c r="D333" s="207" t="s">
        <v>162</v>
      </c>
      <c r="E333" s="232" t="s">
        <v>77</v>
      </c>
      <c r="F333" s="233" t="s">
        <v>406</v>
      </c>
      <c r="G333" s="221"/>
      <c r="H333" s="234">
        <v>0.45</v>
      </c>
      <c r="I333" s="226"/>
      <c r="J333" s="221"/>
      <c r="K333" s="221"/>
      <c r="L333" s="227"/>
      <c r="M333" s="228"/>
      <c r="N333" s="229"/>
      <c r="O333" s="229"/>
      <c r="P333" s="229"/>
      <c r="Q333" s="229"/>
      <c r="R333" s="229"/>
      <c r="S333" s="229"/>
      <c r="T333" s="230"/>
      <c r="AT333" s="231" t="s">
        <v>162</v>
      </c>
      <c r="AU333" s="231" t="s">
        <v>90</v>
      </c>
      <c r="AV333" s="13" t="s">
        <v>90</v>
      </c>
      <c r="AW333" s="13" t="s">
        <v>41</v>
      </c>
      <c r="AX333" s="13" t="s">
        <v>79</v>
      </c>
      <c r="AY333" s="231" t="s">
        <v>151</v>
      </c>
    </row>
    <row r="334" spans="2:65" s="12" customFormat="1" x14ac:dyDescent="0.3">
      <c r="B334" s="209"/>
      <c r="C334" s="210"/>
      <c r="D334" s="207" t="s">
        <v>162</v>
      </c>
      <c r="E334" s="211" t="s">
        <v>77</v>
      </c>
      <c r="F334" s="212" t="s">
        <v>407</v>
      </c>
      <c r="G334" s="210"/>
      <c r="H334" s="213" t="s">
        <v>77</v>
      </c>
      <c r="I334" s="214"/>
      <c r="J334" s="210"/>
      <c r="K334" s="210"/>
      <c r="L334" s="215"/>
      <c r="M334" s="216"/>
      <c r="N334" s="217"/>
      <c r="O334" s="217"/>
      <c r="P334" s="217"/>
      <c r="Q334" s="217"/>
      <c r="R334" s="217"/>
      <c r="S334" s="217"/>
      <c r="T334" s="218"/>
      <c r="AT334" s="219" t="s">
        <v>162</v>
      </c>
      <c r="AU334" s="219" t="s">
        <v>90</v>
      </c>
      <c r="AV334" s="12" t="s">
        <v>23</v>
      </c>
      <c r="AW334" s="12" t="s">
        <v>41</v>
      </c>
      <c r="AX334" s="12" t="s">
        <v>79</v>
      </c>
      <c r="AY334" s="219" t="s">
        <v>151</v>
      </c>
    </row>
    <row r="335" spans="2:65" s="13" customFormat="1" x14ac:dyDescent="0.3">
      <c r="B335" s="220"/>
      <c r="C335" s="221"/>
      <c r="D335" s="207" t="s">
        <v>162</v>
      </c>
      <c r="E335" s="232" t="s">
        <v>77</v>
      </c>
      <c r="F335" s="233" t="s">
        <v>408</v>
      </c>
      <c r="G335" s="221"/>
      <c r="H335" s="234">
        <v>0.52500000000000002</v>
      </c>
      <c r="I335" s="226"/>
      <c r="J335" s="221"/>
      <c r="K335" s="221"/>
      <c r="L335" s="227"/>
      <c r="M335" s="228"/>
      <c r="N335" s="229"/>
      <c r="O335" s="229"/>
      <c r="P335" s="229"/>
      <c r="Q335" s="229"/>
      <c r="R335" s="229"/>
      <c r="S335" s="229"/>
      <c r="T335" s="230"/>
      <c r="AT335" s="231" t="s">
        <v>162</v>
      </c>
      <c r="AU335" s="231" t="s">
        <v>90</v>
      </c>
      <c r="AV335" s="13" t="s">
        <v>90</v>
      </c>
      <c r="AW335" s="13" t="s">
        <v>41</v>
      </c>
      <c r="AX335" s="13" t="s">
        <v>79</v>
      </c>
      <c r="AY335" s="231" t="s">
        <v>151</v>
      </c>
    </row>
    <row r="336" spans="2:65" s="12" customFormat="1" x14ac:dyDescent="0.3">
      <c r="B336" s="209"/>
      <c r="C336" s="210"/>
      <c r="D336" s="207" t="s">
        <v>162</v>
      </c>
      <c r="E336" s="211" t="s">
        <v>77</v>
      </c>
      <c r="F336" s="212" t="s">
        <v>409</v>
      </c>
      <c r="G336" s="210"/>
      <c r="H336" s="213" t="s">
        <v>77</v>
      </c>
      <c r="I336" s="214"/>
      <c r="J336" s="210"/>
      <c r="K336" s="210"/>
      <c r="L336" s="215"/>
      <c r="M336" s="216"/>
      <c r="N336" s="217"/>
      <c r="O336" s="217"/>
      <c r="P336" s="217"/>
      <c r="Q336" s="217"/>
      <c r="R336" s="217"/>
      <c r="S336" s="217"/>
      <c r="T336" s="218"/>
      <c r="AT336" s="219" t="s">
        <v>162</v>
      </c>
      <c r="AU336" s="219" t="s">
        <v>90</v>
      </c>
      <c r="AV336" s="12" t="s">
        <v>23</v>
      </c>
      <c r="AW336" s="12" t="s">
        <v>41</v>
      </c>
      <c r="AX336" s="12" t="s">
        <v>79</v>
      </c>
      <c r="AY336" s="219" t="s">
        <v>151</v>
      </c>
    </row>
    <row r="337" spans="2:51" s="13" customFormat="1" x14ac:dyDescent="0.3">
      <c r="B337" s="220"/>
      <c r="C337" s="221"/>
      <c r="D337" s="207" t="s">
        <v>162</v>
      </c>
      <c r="E337" s="232" t="s">
        <v>77</v>
      </c>
      <c r="F337" s="233" t="s">
        <v>410</v>
      </c>
      <c r="G337" s="221"/>
      <c r="H337" s="234">
        <v>2.4</v>
      </c>
      <c r="I337" s="226"/>
      <c r="J337" s="221"/>
      <c r="K337" s="221"/>
      <c r="L337" s="227"/>
      <c r="M337" s="228"/>
      <c r="N337" s="229"/>
      <c r="O337" s="229"/>
      <c r="P337" s="229"/>
      <c r="Q337" s="229"/>
      <c r="R337" s="229"/>
      <c r="S337" s="229"/>
      <c r="T337" s="230"/>
      <c r="AT337" s="231" t="s">
        <v>162</v>
      </c>
      <c r="AU337" s="231" t="s">
        <v>90</v>
      </c>
      <c r="AV337" s="13" t="s">
        <v>90</v>
      </c>
      <c r="AW337" s="13" t="s">
        <v>41</v>
      </c>
      <c r="AX337" s="13" t="s">
        <v>79</v>
      </c>
      <c r="AY337" s="231" t="s">
        <v>151</v>
      </c>
    </row>
    <row r="338" spans="2:51" s="12" customFormat="1" x14ac:dyDescent="0.3">
      <c r="B338" s="209"/>
      <c r="C338" s="210"/>
      <c r="D338" s="207" t="s">
        <v>162</v>
      </c>
      <c r="E338" s="211" t="s">
        <v>77</v>
      </c>
      <c r="F338" s="212" t="s">
        <v>232</v>
      </c>
      <c r="G338" s="210"/>
      <c r="H338" s="213" t="s">
        <v>77</v>
      </c>
      <c r="I338" s="214"/>
      <c r="J338" s="210"/>
      <c r="K338" s="210"/>
      <c r="L338" s="215"/>
      <c r="M338" s="216"/>
      <c r="N338" s="217"/>
      <c r="O338" s="217"/>
      <c r="P338" s="217"/>
      <c r="Q338" s="217"/>
      <c r="R338" s="217"/>
      <c r="S338" s="217"/>
      <c r="T338" s="218"/>
      <c r="AT338" s="219" t="s">
        <v>162</v>
      </c>
      <c r="AU338" s="219" t="s">
        <v>90</v>
      </c>
      <c r="AV338" s="12" t="s">
        <v>23</v>
      </c>
      <c r="AW338" s="12" t="s">
        <v>41</v>
      </c>
      <c r="AX338" s="12" t="s">
        <v>79</v>
      </c>
      <c r="AY338" s="219" t="s">
        <v>151</v>
      </c>
    </row>
    <row r="339" spans="2:51" s="12" customFormat="1" x14ac:dyDescent="0.3">
      <c r="B339" s="209"/>
      <c r="C339" s="210"/>
      <c r="D339" s="207" t="s">
        <v>162</v>
      </c>
      <c r="E339" s="211" t="s">
        <v>77</v>
      </c>
      <c r="F339" s="212" t="s">
        <v>403</v>
      </c>
      <c r="G339" s="210"/>
      <c r="H339" s="213" t="s">
        <v>77</v>
      </c>
      <c r="I339" s="214"/>
      <c r="J339" s="210"/>
      <c r="K339" s="210"/>
      <c r="L339" s="215"/>
      <c r="M339" s="216"/>
      <c r="N339" s="217"/>
      <c r="O339" s="217"/>
      <c r="P339" s="217"/>
      <c r="Q339" s="217"/>
      <c r="R339" s="217"/>
      <c r="S339" s="217"/>
      <c r="T339" s="218"/>
      <c r="AT339" s="219" t="s">
        <v>162</v>
      </c>
      <c r="AU339" s="219" t="s">
        <v>90</v>
      </c>
      <c r="AV339" s="12" t="s">
        <v>23</v>
      </c>
      <c r="AW339" s="12" t="s">
        <v>41</v>
      </c>
      <c r="AX339" s="12" t="s">
        <v>79</v>
      </c>
      <c r="AY339" s="219" t="s">
        <v>151</v>
      </c>
    </row>
    <row r="340" spans="2:51" s="13" customFormat="1" x14ac:dyDescent="0.3">
      <c r="B340" s="220"/>
      <c r="C340" s="221"/>
      <c r="D340" s="207" t="s">
        <v>162</v>
      </c>
      <c r="E340" s="232" t="s">
        <v>77</v>
      </c>
      <c r="F340" s="233" t="s">
        <v>405</v>
      </c>
      <c r="G340" s="221"/>
      <c r="H340" s="234">
        <v>10.56</v>
      </c>
      <c r="I340" s="226"/>
      <c r="J340" s="221"/>
      <c r="K340" s="221"/>
      <c r="L340" s="227"/>
      <c r="M340" s="228"/>
      <c r="N340" s="229"/>
      <c r="O340" s="229"/>
      <c r="P340" s="229"/>
      <c r="Q340" s="229"/>
      <c r="R340" s="229"/>
      <c r="S340" s="229"/>
      <c r="T340" s="230"/>
      <c r="AT340" s="231" t="s">
        <v>162</v>
      </c>
      <c r="AU340" s="231" t="s">
        <v>90</v>
      </c>
      <c r="AV340" s="13" t="s">
        <v>90</v>
      </c>
      <c r="AW340" s="13" t="s">
        <v>41</v>
      </c>
      <c r="AX340" s="13" t="s">
        <v>79</v>
      </c>
      <c r="AY340" s="231" t="s">
        <v>151</v>
      </c>
    </row>
    <row r="341" spans="2:51" s="13" customFormat="1" x14ac:dyDescent="0.3">
      <c r="B341" s="220"/>
      <c r="C341" s="221"/>
      <c r="D341" s="207" t="s">
        <v>162</v>
      </c>
      <c r="E341" s="232" t="s">
        <v>77</v>
      </c>
      <c r="F341" s="233" t="s">
        <v>411</v>
      </c>
      <c r="G341" s="221"/>
      <c r="H341" s="234">
        <v>4.32</v>
      </c>
      <c r="I341" s="226"/>
      <c r="J341" s="221"/>
      <c r="K341" s="221"/>
      <c r="L341" s="227"/>
      <c r="M341" s="228"/>
      <c r="N341" s="229"/>
      <c r="O341" s="229"/>
      <c r="P341" s="229"/>
      <c r="Q341" s="229"/>
      <c r="R341" s="229"/>
      <c r="S341" s="229"/>
      <c r="T341" s="230"/>
      <c r="AT341" s="231" t="s">
        <v>162</v>
      </c>
      <c r="AU341" s="231" t="s">
        <v>90</v>
      </c>
      <c r="AV341" s="13" t="s">
        <v>90</v>
      </c>
      <c r="AW341" s="13" t="s">
        <v>41</v>
      </c>
      <c r="AX341" s="13" t="s">
        <v>79</v>
      </c>
      <c r="AY341" s="231" t="s">
        <v>151</v>
      </c>
    </row>
    <row r="342" spans="2:51" s="13" customFormat="1" x14ac:dyDescent="0.3">
      <c r="B342" s="220"/>
      <c r="C342" s="221"/>
      <c r="D342" s="207" t="s">
        <v>162</v>
      </c>
      <c r="E342" s="232" t="s">
        <v>77</v>
      </c>
      <c r="F342" s="233" t="s">
        <v>412</v>
      </c>
      <c r="G342" s="221"/>
      <c r="H342" s="234">
        <v>5.46</v>
      </c>
      <c r="I342" s="226"/>
      <c r="J342" s="221"/>
      <c r="K342" s="221"/>
      <c r="L342" s="227"/>
      <c r="M342" s="228"/>
      <c r="N342" s="229"/>
      <c r="O342" s="229"/>
      <c r="P342" s="229"/>
      <c r="Q342" s="229"/>
      <c r="R342" s="229"/>
      <c r="S342" s="229"/>
      <c r="T342" s="230"/>
      <c r="AT342" s="231" t="s">
        <v>162</v>
      </c>
      <c r="AU342" s="231" t="s">
        <v>90</v>
      </c>
      <c r="AV342" s="13" t="s">
        <v>90</v>
      </c>
      <c r="AW342" s="13" t="s">
        <v>41</v>
      </c>
      <c r="AX342" s="13" t="s">
        <v>79</v>
      </c>
      <c r="AY342" s="231" t="s">
        <v>151</v>
      </c>
    </row>
    <row r="343" spans="2:51" s="13" customFormat="1" x14ac:dyDescent="0.3">
      <c r="B343" s="220"/>
      <c r="C343" s="221"/>
      <c r="D343" s="207" t="s">
        <v>162</v>
      </c>
      <c r="E343" s="232" t="s">
        <v>77</v>
      </c>
      <c r="F343" s="233" t="s">
        <v>413</v>
      </c>
      <c r="G343" s="221"/>
      <c r="H343" s="234">
        <v>4.8</v>
      </c>
      <c r="I343" s="226"/>
      <c r="J343" s="221"/>
      <c r="K343" s="221"/>
      <c r="L343" s="227"/>
      <c r="M343" s="228"/>
      <c r="N343" s="229"/>
      <c r="O343" s="229"/>
      <c r="P343" s="229"/>
      <c r="Q343" s="229"/>
      <c r="R343" s="229"/>
      <c r="S343" s="229"/>
      <c r="T343" s="230"/>
      <c r="AT343" s="231" t="s">
        <v>162</v>
      </c>
      <c r="AU343" s="231" t="s">
        <v>90</v>
      </c>
      <c r="AV343" s="13" t="s">
        <v>90</v>
      </c>
      <c r="AW343" s="13" t="s">
        <v>41</v>
      </c>
      <c r="AX343" s="13" t="s">
        <v>79</v>
      </c>
      <c r="AY343" s="231" t="s">
        <v>151</v>
      </c>
    </row>
    <row r="344" spans="2:51" s="13" customFormat="1" x14ac:dyDescent="0.3">
      <c r="B344" s="220"/>
      <c r="C344" s="221"/>
      <c r="D344" s="207" t="s">
        <v>162</v>
      </c>
      <c r="E344" s="232" t="s">
        <v>77</v>
      </c>
      <c r="F344" s="233" t="s">
        <v>414</v>
      </c>
      <c r="G344" s="221"/>
      <c r="H344" s="234">
        <v>0.76</v>
      </c>
      <c r="I344" s="226"/>
      <c r="J344" s="221"/>
      <c r="K344" s="221"/>
      <c r="L344" s="227"/>
      <c r="M344" s="228"/>
      <c r="N344" s="229"/>
      <c r="O344" s="229"/>
      <c r="P344" s="229"/>
      <c r="Q344" s="229"/>
      <c r="R344" s="229"/>
      <c r="S344" s="229"/>
      <c r="T344" s="230"/>
      <c r="AT344" s="231" t="s">
        <v>162</v>
      </c>
      <c r="AU344" s="231" t="s">
        <v>90</v>
      </c>
      <c r="AV344" s="13" t="s">
        <v>90</v>
      </c>
      <c r="AW344" s="13" t="s">
        <v>41</v>
      </c>
      <c r="AX344" s="13" t="s">
        <v>79</v>
      </c>
      <c r="AY344" s="231" t="s">
        <v>151</v>
      </c>
    </row>
    <row r="345" spans="2:51" s="13" customFormat="1" x14ac:dyDescent="0.3">
      <c r="B345" s="220"/>
      <c r="C345" s="221"/>
      <c r="D345" s="207" t="s">
        <v>162</v>
      </c>
      <c r="E345" s="232" t="s">
        <v>77</v>
      </c>
      <c r="F345" s="233" t="s">
        <v>415</v>
      </c>
      <c r="G345" s="221"/>
      <c r="H345" s="234">
        <v>8.64</v>
      </c>
      <c r="I345" s="226"/>
      <c r="J345" s="221"/>
      <c r="K345" s="221"/>
      <c r="L345" s="227"/>
      <c r="M345" s="228"/>
      <c r="N345" s="229"/>
      <c r="O345" s="229"/>
      <c r="P345" s="229"/>
      <c r="Q345" s="229"/>
      <c r="R345" s="229"/>
      <c r="S345" s="229"/>
      <c r="T345" s="230"/>
      <c r="AT345" s="231" t="s">
        <v>162</v>
      </c>
      <c r="AU345" s="231" t="s">
        <v>90</v>
      </c>
      <c r="AV345" s="13" t="s">
        <v>90</v>
      </c>
      <c r="AW345" s="13" t="s">
        <v>41</v>
      </c>
      <c r="AX345" s="13" t="s">
        <v>79</v>
      </c>
      <c r="AY345" s="231" t="s">
        <v>151</v>
      </c>
    </row>
    <row r="346" spans="2:51" s="13" customFormat="1" x14ac:dyDescent="0.3">
      <c r="B346" s="220"/>
      <c r="C346" s="221"/>
      <c r="D346" s="207" t="s">
        <v>162</v>
      </c>
      <c r="E346" s="232" t="s">
        <v>77</v>
      </c>
      <c r="F346" s="233" t="s">
        <v>416</v>
      </c>
      <c r="G346" s="221"/>
      <c r="H346" s="234">
        <v>9.92</v>
      </c>
      <c r="I346" s="226"/>
      <c r="J346" s="221"/>
      <c r="K346" s="221"/>
      <c r="L346" s="227"/>
      <c r="M346" s="228"/>
      <c r="N346" s="229"/>
      <c r="O346" s="229"/>
      <c r="P346" s="229"/>
      <c r="Q346" s="229"/>
      <c r="R346" s="229"/>
      <c r="S346" s="229"/>
      <c r="T346" s="230"/>
      <c r="AT346" s="231" t="s">
        <v>162</v>
      </c>
      <c r="AU346" s="231" t="s">
        <v>90</v>
      </c>
      <c r="AV346" s="13" t="s">
        <v>90</v>
      </c>
      <c r="AW346" s="13" t="s">
        <v>41</v>
      </c>
      <c r="AX346" s="13" t="s">
        <v>79</v>
      </c>
      <c r="AY346" s="231" t="s">
        <v>151</v>
      </c>
    </row>
    <row r="347" spans="2:51" s="13" customFormat="1" x14ac:dyDescent="0.3">
      <c r="B347" s="220"/>
      <c r="C347" s="221"/>
      <c r="D347" s="207" t="s">
        <v>162</v>
      </c>
      <c r="E347" s="232" t="s">
        <v>77</v>
      </c>
      <c r="F347" s="233" t="s">
        <v>417</v>
      </c>
      <c r="G347" s="221"/>
      <c r="H347" s="234">
        <v>0.38</v>
      </c>
      <c r="I347" s="226"/>
      <c r="J347" s="221"/>
      <c r="K347" s="221"/>
      <c r="L347" s="227"/>
      <c r="M347" s="228"/>
      <c r="N347" s="229"/>
      <c r="O347" s="229"/>
      <c r="P347" s="229"/>
      <c r="Q347" s="229"/>
      <c r="R347" s="229"/>
      <c r="S347" s="229"/>
      <c r="T347" s="230"/>
      <c r="AT347" s="231" t="s">
        <v>162</v>
      </c>
      <c r="AU347" s="231" t="s">
        <v>90</v>
      </c>
      <c r="AV347" s="13" t="s">
        <v>90</v>
      </c>
      <c r="AW347" s="13" t="s">
        <v>41</v>
      </c>
      <c r="AX347" s="13" t="s">
        <v>79</v>
      </c>
      <c r="AY347" s="231" t="s">
        <v>151</v>
      </c>
    </row>
    <row r="348" spans="2:51" s="12" customFormat="1" x14ac:dyDescent="0.3">
      <c r="B348" s="209"/>
      <c r="C348" s="210"/>
      <c r="D348" s="207" t="s">
        <v>162</v>
      </c>
      <c r="E348" s="211" t="s">
        <v>77</v>
      </c>
      <c r="F348" s="212" t="s">
        <v>407</v>
      </c>
      <c r="G348" s="210"/>
      <c r="H348" s="213" t="s">
        <v>77</v>
      </c>
      <c r="I348" s="214"/>
      <c r="J348" s="210"/>
      <c r="K348" s="210"/>
      <c r="L348" s="215"/>
      <c r="M348" s="216"/>
      <c r="N348" s="217"/>
      <c r="O348" s="217"/>
      <c r="P348" s="217"/>
      <c r="Q348" s="217"/>
      <c r="R348" s="217"/>
      <c r="S348" s="217"/>
      <c r="T348" s="218"/>
      <c r="AT348" s="219" t="s">
        <v>162</v>
      </c>
      <c r="AU348" s="219" t="s">
        <v>90</v>
      </c>
      <c r="AV348" s="12" t="s">
        <v>23</v>
      </c>
      <c r="AW348" s="12" t="s">
        <v>41</v>
      </c>
      <c r="AX348" s="12" t="s">
        <v>79</v>
      </c>
      <c r="AY348" s="219" t="s">
        <v>151</v>
      </c>
    </row>
    <row r="349" spans="2:51" s="13" customFormat="1" x14ac:dyDescent="0.3">
      <c r="B349" s="220"/>
      <c r="C349" s="221"/>
      <c r="D349" s="207" t="s">
        <v>162</v>
      </c>
      <c r="E349" s="232" t="s">
        <v>77</v>
      </c>
      <c r="F349" s="233" t="s">
        <v>408</v>
      </c>
      <c r="G349" s="221"/>
      <c r="H349" s="234">
        <v>0.52500000000000002</v>
      </c>
      <c r="I349" s="226"/>
      <c r="J349" s="221"/>
      <c r="K349" s="221"/>
      <c r="L349" s="227"/>
      <c r="M349" s="228"/>
      <c r="N349" s="229"/>
      <c r="O349" s="229"/>
      <c r="P349" s="229"/>
      <c r="Q349" s="229"/>
      <c r="R349" s="229"/>
      <c r="S349" s="229"/>
      <c r="T349" s="230"/>
      <c r="AT349" s="231" t="s">
        <v>162</v>
      </c>
      <c r="AU349" s="231" t="s">
        <v>90</v>
      </c>
      <c r="AV349" s="13" t="s">
        <v>90</v>
      </c>
      <c r="AW349" s="13" t="s">
        <v>41</v>
      </c>
      <c r="AX349" s="13" t="s">
        <v>79</v>
      </c>
      <c r="AY349" s="231" t="s">
        <v>151</v>
      </c>
    </row>
    <row r="350" spans="2:51" s="12" customFormat="1" x14ac:dyDescent="0.3">
      <c r="B350" s="209"/>
      <c r="C350" s="210"/>
      <c r="D350" s="207" t="s">
        <v>162</v>
      </c>
      <c r="E350" s="211" t="s">
        <v>77</v>
      </c>
      <c r="F350" s="212" t="s">
        <v>409</v>
      </c>
      <c r="G350" s="210"/>
      <c r="H350" s="213" t="s">
        <v>77</v>
      </c>
      <c r="I350" s="214"/>
      <c r="J350" s="210"/>
      <c r="K350" s="210"/>
      <c r="L350" s="215"/>
      <c r="M350" s="216"/>
      <c r="N350" s="217"/>
      <c r="O350" s="217"/>
      <c r="P350" s="217"/>
      <c r="Q350" s="217"/>
      <c r="R350" s="217"/>
      <c r="S350" s="217"/>
      <c r="T350" s="218"/>
      <c r="AT350" s="219" t="s">
        <v>162</v>
      </c>
      <c r="AU350" s="219" t="s">
        <v>90</v>
      </c>
      <c r="AV350" s="12" t="s">
        <v>23</v>
      </c>
      <c r="AW350" s="12" t="s">
        <v>41</v>
      </c>
      <c r="AX350" s="12" t="s">
        <v>79</v>
      </c>
      <c r="AY350" s="219" t="s">
        <v>151</v>
      </c>
    </row>
    <row r="351" spans="2:51" s="13" customFormat="1" x14ac:dyDescent="0.3">
      <c r="B351" s="220"/>
      <c r="C351" s="221"/>
      <c r="D351" s="207" t="s">
        <v>162</v>
      </c>
      <c r="E351" s="232" t="s">
        <v>77</v>
      </c>
      <c r="F351" s="233" t="s">
        <v>418</v>
      </c>
      <c r="G351" s="221"/>
      <c r="H351" s="234">
        <v>1.08</v>
      </c>
      <c r="I351" s="226"/>
      <c r="J351" s="221"/>
      <c r="K351" s="221"/>
      <c r="L351" s="227"/>
      <c r="M351" s="228"/>
      <c r="N351" s="229"/>
      <c r="O351" s="229"/>
      <c r="P351" s="229"/>
      <c r="Q351" s="229"/>
      <c r="R351" s="229"/>
      <c r="S351" s="229"/>
      <c r="T351" s="230"/>
      <c r="AT351" s="231" t="s">
        <v>162</v>
      </c>
      <c r="AU351" s="231" t="s">
        <v>90</v>
      </c>
      <c r="AV351" s="13" t="s">
        <v>90</v>
      </c>
      <c r="AW351" s="13" t="s">
        <v>41</v>
      </c>
      <c r="AX351" s="13" t="s">
        <v>79</v>
      </c>
      <c r="AY351" s="231" t="s">
        <v>151</v>
      </c>
    </row>
    <row r="352" spans="2:51" s="13" customFormat="1" x14ac:dyDescent="0.3">
      <c r="B352" s="220"/>
      <c r="C352" s="221"/>
      <c r="D352" s="207" t="s">
        <v>162</v>
      </c>
      <c r="E352" s="232" t="s">
        <v>77</v>
      </c>
      <c r="F352" s="233" t="s">
        <v>419</v>
      </c>
      <c r="G352" s="221"/>
      <c r="H352" s="234">
        <v>0.96</v>
      </c>
      <c r="I352" s="226"/>
      <c r="J352" s="221"/>
      <c r="K352" s="221"/>
      <c r="L352" s="227"/>
      <c r="M352" s="228"/>
      <c r="N352" s="229"/>
      <c r="O352" s="229"/>
      <c r="P352" s="229"/>
      <c r="Q352" s="229"/>
      <c r="R352" s="229"/>
      <c r="S352" s="229"/>
      <c r="T352" s="230"/>
      <c r="AT352" s="231" t="s">
        <v>162</v>
      </c>
      <c r="AU352" s="231" t="s">
        <v>90</v>
      </c>
      <c r="AV352" s="13" t="s">
        <v>90</v>
      </c>
      <c r="AW352" s="13" t="s">
        <v>41</v>
      </c>
      <c r="AX352" s="13" t="s">
        <v>79</v>
      </c>
      <c r="AY352" s="231" t="s">
        <v>151</v>
      </c>
    </row>
    <row r="353" spans="2:51" s="13" customFormat="1" x14ac:dyDescent="0.3">
      <c r="B353" s="220"/>
      <c r="C353" s="221"/>
      <c r="D353" s="207" t="s">
        <v>162</v>
      </c>
      <c r="E353" s="232" t="s">
        <v>77</v>
      </c>
      <c r="F353" s="233" t="s">
        <v>420</v>
      </c>
      <c r="G353" s="221"/>
      <c r="H353" s="234">
        <v>0.84</v>
      </c>
      <c r="I353" s="226"/>
      <c r="J353" s="221"/>
      <c r="K353" s="221"/>
      <c r="L353" s="227"/>
      <c r="M353" s="228"/>
      <c r="N353" s="229"/>
      <c r="O353" s="229"/>
      <c r="P353" s="229"/>
      <c r="Q353" s="229"/>
      <c r="R353" s="229"/>
      <c r="S353" s="229"/>
      <c r="T353" s="230"/>
      <c r="AT353" s="231" t="s">
        <v>162</v>
      </c>
      <c r="AU353" s="231" t="s">
        <v>90</v>
      </c>
      <c r="AV353" s="13" t="s">
        <v>90</v>
      </c>
      <c r="AW353" s="13" t="s">
        <v>41</v>
      </c>
      <c r="AX353" s="13" t="s">
        <v>79</v>
      </c>
      <c r="AY353" s="231" t="s">
        <v>151</v>
      </c>
    </row>
    <row r="354" spans="2:51" s="15" customFormat="1" x14ac:dyDescent="0.3">
      <c r="B354" s="260"/>
      <c r="C354" s="261"/>
      <c r="D354" s="207" t="s">
        <v>162</v>
      </c>
      <c r="E354" s="262" t="s">
        <v>77</v>
      </c>
      <c r="F354" s="263" t="s">
        <v>321</v>
      </c>
      <c r="G354" s="261"/>
      <c r="H354" s="264">
        <v>1349.643</v>
      </c>
      <c r="I354" s="265"/>
      <c r="J354" s="261"/>
      <c r="K354" s="261"/>
      <c r="L354" s="266"/>
      <c r="M354" s="267"/>
      <c r="N354" s="268"/>
      <c r="O354" s="268"/>
      <c r="P354" s="268"/>
      <c r="Q354" s="268"/>
      <c r="R354" s="268"/>
      <c r="S354" s="268"/>
      <c r="T354" s="269"/>
      <c r="AT354" s="270" t="s">
        <v>162</v>
      </c>
      <c r="AU354" s="270" t="s">
        <v>90</v>
      </c>
      <c r="AV354" s="15" t="s">
        <v>175</v>
      </c>
      <c r="AW354" s="15" t="s">
        <v>41</v>
      </c>
      <c r="AX354" s="15" t="s">
        <v>79</v>
      </c>
      <c r="AY354" s="270" t="s">
        <v>151</v>
      </c>
    </row>
    <row r="355" spans="2:51" s="12" customFormat="1" x14ac:dyDescent="0.3">
      <c r="B355" s="209"/>
      <c r="C355" s="210"/>
      <c r="D355" s="207" t="s">
        <v>162</v>
      </c>
      <c r="E355" s="211" t="s">
        <v>77</v>
      </c>
      <c r="F355" s="212" t="s">
        <v>421</v>
      </c>
      <c r="G355" s="210"/>
      <c r="H355" s="213" t="s">
        <v>77</v>
      </c>
      <c r="I355" s="214"/>
      <c r="J355" s="210"/>
      <c r="K355" s="210"/>
      <c r="L355" s="215"/>
      <c r="M355" s="216"/>
      <c r="N355" s="217"/>
      <c r="O355" s="217"/>
      <c r="P355" s="217"/>
      <c r="Q355" s="217"/>
      <c r="R355" s="217"/>
      <c r="S355" s="217"/>
      <c r="T355" s="218"/>
      <c r="AT355" s="219" t="s">
        <v>162</v>
      </c>
      <c r="AU355" s="219" t="s">
        <v>90</v>
      </c>
      <c r="AV355" s="12" t="s">
        <v>23</v>
      </c>
      <c r="AW355" s="12" t="s">
        <v>41</v>
      </c>
      <c r="AX355" s="12" t="s">
        <v>79</v>
      </c>
      <c r="AY355" s="219" t="s">
        <v>151</v>
      </c>
    </row>
    <row r="356" spans="2:51" s="12" customFormat="1" x14ac:dyDescent="0.3">
      <c r="B356" s="209"/>
      <c r="C356" s="210"/>
      <c r="D356" s="207" t="s">
        <v>162</v>
      </c>
      <c r="E356" s="211" t="s">
        <v>77</v>
      </c>
      <c r="F356" s="212" t="s">
        <v>229</v>
      </c>
      <c r="G356" s="210"/>
      <c r="H356" s="213" t="s">
        <v>77</v>
      </c>
      <c r="I356" s="214"/>
      <c r="J356" s="210"/>
      <c r="K356" s="210"/>
      <c r="L356" s="215"/>
      <c r="M356" s="216"/>
      <c r="N356" s="217"/>
      <c r="O356" s="217"/>
      <c r="P356" s="217"/>
      <c r="Q356" s="217"/>
      <c r="R356" s="217"/>
      <c r="S356" s="217"/>
      <c r="T356" s="218"/>
      <c r="AT356" s="219" t="s">
        <v>162</v>
      </c>
      <c r="AU356" s="219" t="s">
        <v>90</v>
      </c>
      <c r="AV356" s="12" t="s">
        <v>23</v>
      </c>
      <c r="AW356" s="12" t="s">
        <v>41</v>
      </c>
      <c r="AX356" s="12" t="s">
        <v>79</v>
      </c>
      <c r="AY356" s="219" t="s">
        <v>151</v>
      </c>
    </row>
    <row r="357" spans="2:51" s="12" customFormat="1" x14ac:dyDescent="0.3">
      <c r="B357" s="209"/>
      <c r="C357" s="210"/>
      <c r="D357" s="207" t="s">
        <v>162</v>
      </c>
      <c r="E357" s="211" t="s">
        <v>77</v>
      </c>
      <c r="F357" s="212" t="s">
        <v>403</v>
      </c>
      <c r="G357" s="210"/>
      <c r="H357" s="213" t="s">
        <v>77</v>
      </c>
      <c r="I357" s="214"/>
      <c r="J357" s="210"/>
      <c r="K357" s="210"/>
      <c r="L357" s="215"/>
      <c r="M357" s="216"/>
      <c r="N357" s="217"/>
      <c r="O357" s="217"/>
      <c r="P357" s="217"/>
      <c r="Q357" s="217"/>
      <c r="R357" s="217"/>
      <c r="S357" s="217"/>
      <c r="T357" s="218"/>
      <c r="AT357" s="219" t="s">
        <v>162</v>
      </c>
      <c r="AU357" s="219" t="s">
        <v>90</v>
      </c>
      <c r="AV357" s="12" t="s">
        <v>23</v>
      </c>
      <c r="AW357" s="12" t="s">
        <v>41</v>
      </c>
      <c r="AX357" s="12" t="s">
        <v>79</v>
      </c>
      <c r="AY357" s="219" t="s">
        <v>151</v>
      </c>
    </row>
    <row r="358" spans="2:51" s="13" customFormat="1" x14ac:dyDescent="0.3">
      <c r="B358" s="220"/>
      <c r="C358" s="221"/>
      <c r="D358" s="207" t="s">
        <v>162</v>
      </c>
      <c r="E358" s="232" t="s">
        <v>77</v>
      </c>
      <c r="F358" s="233" t="s">
        <v>422</v>
      </c>
      <c r="G358" s="221"/>
      <c r="H358" s="234">
        <v>-82.8</v>
      </c>
      <c r="I358" s="226"/>
      <c r="J358" s="221"/>
      <c r="K358" s="221"/>
      <c r="L358" s="227"/>
      <c r="M358" s="228"/>
      <c r="N358" s="229"/>
      <c r="O358" s="229"/>
      <c r="P358" s="229"/>
      <c r="Q358" s="229"/>
      <c r="R358" s="229"/>
      <c r="S358" s="229"/>
      <c r="T358" s="230"/>
      <c r="AT358" s="231" t="s">
        <v>162</v>
      </c>
      <c r="AU358" s="231" t="s">
        <v>90</v>
      </c>
      <c r="AV358" s="13" t="s">
        <v>90</v>
      </c>
      <c r="AW358" s="13" t="s">
        <v>41</v>
      </c>
      <c r="AX358" s="13" t="s">
        <v>79</v>
      </c>
      <c r="AY358" s="231" t="s">
        <v>151</v>
      </c>
    </row>
    <row r="359" spans="2:51" s="13" customFormat="1" x14ac:dyDescent="0.3">
      <c r="B359" s="220"/>
      <c r="C359" s="221"/>
      <c r="D359" s="207" t="s">
        <v>162</v>
      </c>
      <c r="E359" s="232" t="s">
        <v>77</v>
      </c>
      <c r="F359" s="233" t="s">
        <v>423</v>
      </c>
      <c r="G359" s="221"/>
      <c r="H359" s="234">
        <v>-43.2</v>
      </c>
      <c r="I359" s="226"/>
      <c r="J359" s="221"/>
      <c r="K359" s="221"/>
      <c r="L359" s="227"/>
      <c r="M359" s="228"/>
      <c r="N359" s="229"/>
      <c r="O359" s="229"/>
      <c r="P359" s="229"/>
      <c r="Q359" s="229"/>
      <c r="R359" s="229"/>
      <c r="S359" s="229"/>
      <c r="T359" s="230"/>
      <c r="AT359" s="231" t="s">
        <v>162</v>
      </c>
      <c r="AU359" s="231" t="s">
        <v>90</v>
      </c>
      <c r="AV359" s="13" t="s">
        <v>90</v>
      </c>
      <c r="AW359" s="13" t="s">
        <v>41</v>
      </c>
      <c r="AX359" s="13" t="s">
        <v>79</v>
      </c>
      <c r="AY359" s="231" t="s">
        <v>151</v>
      </c>
    </row>
    <row r="360" spans="2:51" s="13" customFormat="1" x14ac:dyDescent="0.3">
      <c r="B360" s="220"/>
      <c r="C360" s="221"/>
      <c r="D360" s="207" t="s">
        <v>162</v>
      </c>
      <c r="E360" s="232" t="s">
        <v>77</v>
      </c>
      <c r="F360" s="233" t="s">
        <v>424</v>
      </c>
      <c r="G360" s="221"/>
      <c r="H360" s="234">
        <v>-0.99</v>
      </c>
      <c r="I360" s="226"/>
      <c r="J360" s="221"/>
      <c r="K360" s="221"/>
      <c r="L360" s="227"/>
      <c r="M360" s="228"/>
      <c r="N360" s="229"/>
      <c r="O360" s="229"/>
      <c r="P360" s="229"/>
      <c r="Q360" s="229"/>
      <c r="R360" s="229"/>
      <c r="S360" s="229"/>
      <c r="T360" s="230"/>
      <c r="AT360" s="231" t="s">
        <v>162</v>
      </c>
      <c r="AU360" s="231" t="s">
        <v>90</v>
      </c>
      <c r="AV360" s="13" t="s">
        <v>90</v>
      </c>
      <c r="AW360" s="13" t="s">
        <v>41</v>
      </c>
      <c r="AX360" s="13" t="s">
        <v>79</v>
      </c>
      <c r="AY360" s="231" t="s">
        <v>151</v>
      </c>
    </row>
    <row r="361" spans="2:51" s="12" customFormat="1" x14ac:dyDescent="0.3">
      <c r="B361" s="209"/>
      <c r="C361" s="210"/>
      <c r="D361" s="207" t="s">
        <v>162</v>
      </c>
      <c r="E361" s="211" t="s">
        <v>77</v>
      </c>
      <c r="F361" s="212" t="s">
        <v>407</v>
      </c>
      <c r="G361" s="210"/>
      <c r="H361" s="213" t="s">
        <v>77</v>
      </c>
      <c r="I361" s="214"/>
      <c r="J361" s="210"/>
      <c r="K361" s="210"/>
      <c r="L361" s="215"/>
      <c r="M361" s="216"/>
      <c r="N361" s="217"/>
      <c r="O361" s="217"/>
      <c r="P361" s="217"/>
      <c r="Q361" s="217"/>
      <c r="R361" s="217"/>
      <c r="S361" s="217"/>
      <c r="T361" s="218"/>
      <c r="AT361" s="219" t="s">
        <v>162</v>
      </c>
      <c r="AU361" s="219" t="s">
        <v>90</v>
      </c>
      <c r="AV361" s="12" t="s">
        <v>23</v>
      </c>
      <c r="AW361" s="12" t="s">
        <v>41</v>
      </c>
      <c r="AX361" s="12" t="s">
        <v>79</v>
      </c>
      <c r="AY361" s="219" t="s">
        <v>151</v>
      </c>
    </row>
    <row r="362" spans="2:51" s="13" customFormat="1" x14ac:dyDescent="0.3">
      <c r="B362" s="220"/>
      <c r="C362" s="221"/>
      <c r="D362" s="207" t="s">
        <v>162</v>
      </c>
      <c r="E362" s="232" t="s">
        <v>77</v>
      </c>
      <c r="F362" s="233" t="s">
        <v>425</v>
      </c>
      <c r="G362" s="221"/>
      <c r="H362" s="234">
        <v>-2.2050000000000001</v>
      </c>
      <c r="I362" s="226"/>
      <c r="J362" s="221"/>
      <c r="K362" s="221"/>
      <c r="L362" s="227"/>
      <c r="M362" s="228"/>
      <c r="N362" s="229"/>
      <c r="O362" s="229"/>
      <c r="P362" s="229"/>
      <c r="Q362" s="229"/>
      <c r="R362" s="229"/>
      <c r="S362" s="229"/>
      <c r="T362" s="230"/>
      <c r="AT362" s="231" t="s">
        <v>162</v>
      </c>
      <c r="AU362" s="231" t="s">
        <v>90</v>
      </c>
      <c r="AV362" s="13" t="s">
        <v>90</v>
      </c>
      <c r="AW362" s="13" t="s">
        <v>41</v>
      </c>
      <c r="AX362" s="13" t="s">
        <v>79</v>
      </c>
      <c r="AY362" s="231" t="s">
        <v>151</v>
      </c>
    </row>
    <row r="363" spans="2:51" s="12" customFormat="1" x14ac:dyDescent="0.3">
      <c r="B363" s="209"/>
      <c r="C363" s="210"/>
      <c r="D363" s="207" t="s">
        <v>162</v>
      </c>
      <c r="E363" s="211" t="s">
        <v>77</v>
      </c>
      <c r="F363" s="212" t="s">
        <v>409</v>
      </c>
      <c r="G363" s="210"/>
      <c r="H363" s="213" t="s">
        <v>77</v>
      </c>
      <c r="I363" s="214"/>
      <c r="J363" s="210"/>
      <c r="K363" s="210"/>
      <c r="L363" s="215"/>
      <c r="M363" s="216"/>
      <c r="N363" s="217"/>
      <c r="O363" s="217"/>
      <c r="P363" s="217"/>
      <c r="Q363" s="217"/>
      <c r="R363" s="217"/>
      <c r="S363" s="217"/>
      <c r="T363" s="218"/>
      <c r="AT363" s="219" t="s">
        <v>162</v>
      </c>
      <c r="AU363" s="219" t="s">
        <v>90</v>
      </c>
      <c r="AV363" s="12" t="s">
        <v>23</v>
      </c>
      <c r="AW363" s="12" t="s">
        <v>41</v>
      </c>
      <c r="AX363" s="12" t="s">
        <v>79</v>
      </c>
      <c r="AY363" s="219" t="s">
        <v>151</v>
      </c>
    </row>
    <row r="364" spans="2:51" s="13" customFormat="1" x14ac:dyDescent="0.3">
      <c r="B364" s="220"/>
      <c r="C364" s="221"/>
      <c r="D364" s="207" t="s">
        <v>162</v>
      </c>
      <c r="E364" s="232" t="s">
        <v>77</v>
      </c>
      <c r="F364" s="233" t="s">
        <v>426</v>
      </c>
      <c r="G364" s="221"/>
      <c r="H364" s="234">
        <v>-5.76</v>
      </c>
      <c r="I364" s="226"/>
      <c r="J364" s="221"/>
      <c r="K364" s="221"/>
      <c r="L364" s="227"/>
      <c r="M364" s="228"/>
      <c r="N364" s="229"/>
      <c r="O364" s="229"/>
      <c r="P364" s="229"/>
      <c r="Q364" s="229"/>
      <c r="R364" s="229"/>
      <c r="S364" s="229"/>
      <c r="T364" s="230"/>
      <c r="AT364" s="231" t="s">
        <v>162</v>
      </c>
      <c r="AU364" s="231" t="s">
        <v>90</v>
      </c>
      <c r="AV364" s="13" t="s">
        <v>90</v>
      </c>
      <c r="AW364" s="13" t="s">
        <v>41</v>
      </c>
      <c r="AX364" s="13" t="s">
        <v>79</v>
      </c>
      <c r="AY364" s="231" t="s">
        <v>151</v>
      </c>
    </row>
    <row r="365" spans="2:51" s="12" customFormat="1" x14ac:dyDescent="0.3">
      <c r="B365" s="209"/>
      <c r="C365" s="210"/>
      <c r="D365" s="207" t="s">
        <v>162</v>
      </c>
      <c r="E365" s="211" t="s">
        <v>77</v>
      </c>
      <c r="F365" s="212" t="s">
        <v>232</v>
      </c>
      <c r="G365" s="210"/>
      <c r="H365" s="213" t="s">
        <v>77</v>
      </c>
      <c r="I365" s="214"/>
      <c r="J365" s="210"/>
      <c r="K365" s="210"/>
      <c r="L365" s="215"/>
      <c r="M365" s="216"/>
      <c r="N365" s="217"/>
      <c r="O365" s="217"/>
      <c r="P365" s="217"/>
      <c r="Q365" s="217"/>
      <c r="R365" s="217"/>
      <c r="S365" s="217"/>
      <c r="T365" s="218"/>
      <c r="AT365" s="219" t="s">
        <v>162</v>
      </c>
      <c r="AU365" s="219" t="s">
        <v>90</v>
      </c>
      <c r="AV365" s="12" t="s">
        <v>23</v>
      </c>
      <c r="AW365" s="12" t="s">
        <v>41</v>
      </c>
      <c r="AX365" s="12" t="s">
        <v>79</v>
      </c>
      <c r="AY365" s="219" t="s">
        <v>151</v>
      </c>
    </row>
    <row r="366" spans="2:51" s="12" customFormat="1" x14ac:dyDescent="0.3">
      <c r="B366" s="209"/>
      <c r="C366" s="210"/>
      <c r="D366" s="207" t="s">
        <v>162</v>
      </c>
      <c r="E366" s="211" t="s">
        <v>77</v>
      </c>
      <c r="F366" s="212" t="s">
        <v>403</v>
      </c>
      <c r="G366" s="210"/>
      <c r="H366" s="213" t="s">
        <v>77</v>
      </c>
      <c r="I366" s="214"/>
      <c r="J366" s="210"/>
      <c r="K366" s="210"/>
      <c r="L366" s="215"/>
      <c r="M366" s="216"/>
      <c r="N366" s="217"/>
      <c r="O366" s="217"/>
      <c r="P366" s="217"/>
      <c r="Q366" s="217"/>
      <c r="R366" s="217"/>
      <c r="S366" s="217"/>
      <c r="T366" s="218"/>
      <c r="AT366" s="219" t="s">
        <v>162</v>
      </c>
      <c r="AU366" s="219" t="s">
        <v>90</v>
      </c>
      <c r="AV366" s="12" t="s">
        <v>23</v>
      </c>
      <c r="AW366" s="12" t="s">
        <v>41</v>
      </c>
      <c r="AX366" s="12" t="s">
        <v>79</v>
      </c>
      <c r="AY366" s="219" t="s">
        <v>151</v>
      </c>
    </row>
    <row r="367" spans="2:51" s="13" customFormat="1" x14ac:dyDescent="0.3">
      <c r="B367" s="220"/>
      <c r="C367" s="221"/>
      <c r="D367" s="207" t="s">
        <v>162</v>
      </c>
      <c r="E367" s="232" t="s">
        <v>77</v>
      </c>
      <c r="F367" s="233" t="s">
        <v>423</v>
      </c>
      <c r="G367" s="221"/>
      <c r="H367" s="234">
        <v>-43.2</v>
      </c>
      <c r="I367" s="226"/>
      <c r="J367" s="221"/>
      <c r="K367" s="221"/>
      <c r="L367" s="227"/>
      <c r="M367" s="228"/>
      <c r="N367" s="229"/>
      <c r="O367" s="229"/>
      <c r="P367" s="229"/>
      <c r="Q367" s="229"/>
      <c r="R367" s="229"/>
      <c r="S367" s="229"/>
      <c r="T367" s="230"/>
      <c r="AT367" s="231" t="s">
        <v>162</v>
      </c>
      <c r="AU367" s="231" t="s">
        <v>90</v>
      </c>
      <c r="AV367" s="13" t="s">
        <v>90</v>
      </c>
      <c r="AW367" s="13" t="s">
        <v>41</v>
      </c>
      <c r="AX367" s="13" t="s">
        <v>79</v>
      </c>
      <c r="AY367" s="231" t="s">
        <v>151</v>
      </c>
    </row>
    <row r="368" spans="2:51" s="13" customFormat="1" x14ac:dyDescent="0.3">
      <c r="B368" s="220"/>
      <c r="C368" s="221"/>
      <c r="D368" s="207" t="s">
        <v>162</v>
      </c>
      <c r="E368" s="232" t="s">
        <v>77</v>
      </c>
      <c r="F368" s="233" t="s">
        <v>427</v>
      </c>
      <c r="G368" s="221"/>
      <c r="H368" s="234">
        <v>-14.4</v>
      </c>
      <c r="I368" s="226"/>
      <c r="J368" s="221"/>
      <c r="K368" s="221"/>
      <c r="L368" s="227"/>
      <c r="M368" s="228"/>
      <c r="N368" s="229"/>
      <c r="O368" s="229"/>
      <c r="P368" s="229"/>
      <c r="Q368" s="229"/>
      <c r="R368" s="229"/>
      <c r="S368" s="229"/>
      <c r="T368" s="230"/>
      <c r="AT368" s="231" t="s">
        <v>162</v>
      </c>
      <c r="AU368" s="231" t="s">
        <v>90</v>
      </c>
      <c r="AV368" s="13" t="s">
        <v>90</v>
      </c>
      <c r="AW368" s="13" t="s">
        <v>41</v>
      </c>
      <c r="AX368" s="13" t="s">
        <v>79</v>
      </c>
      <c r="AY368" s="231" t="s">
        <v>151</v>
      </c>
    </row>
    <row r="369" spans="2:65" s="13" customFormat="1" x14ac:dyDescent="0.3">
      <c r="B369" s="220"/>
      <c r="C369" s="221"/>
      <c r="D369" s="207" t="s">
        <v>162</v>
      </c>
      <c r="E369" s="232" t="s">
        <v>77</v>
      </c>
      <c r="F369" s="233" t="s">
        <v>428</v>
      </c>
      <c r="G369" s="221"/>
      <c r="H369" s="234">
        <v>-25.2</v>
      </c>
      <c r="I369" s="226"/>
      <c r="J369" s="221"/>
      <c r="K369" s="221"/>
      <c r="L369" s="227"/>
      <c r="M369" s="228"/>
      <c r="N369" s="229"/>
      <c r="O369" s="229"/>
      <c r="P369" s="229"/>
      <c r="Q369" s="229"/>
      <c r="R369" s="229"/>
      <c r="S369" s="229"/>
      <c r="T369" s="230"/>
      <c r="AT369" s="231" t="s">
        <v>162</v>
      </c>
      <c r="AU369" s="231" t="s">
        <v>90</v>
      </c>
      <c r="AV369" s="13" t="s">
        <v>90</v>
      </c>
      <c r="AW369" s="13" t="s">
        <v>41</v>
      </c>
      <c r="AX369" s="13" t="s">
        <v>79</v>
      </c>
      <c r="AY369" s="231" t="s">
        <v>151</v>
      </c>
    </row>
    <row r="370" spans="2:65" s="13" customFormat="1" x14ac:dyDescent="0.3">
      <c r="B370" s="220"/>
      <c r="C370" s="221"/>
      <c r="D370" s="207" t="s">
        <v>162</v>
      </c>
      <c r="E370" s="232" t="s">
        <v>77</v>
      </c>
      <c r="F370" s="233" t="s">
        <v>429</v>
      </c>
      <c r="G370" s="221"/>
      <c r="H370" s="234">
        <v>-18</v>
      </c>
      <c r="I370" s="226"/>
      <c r="J370" s="221"/>
      <c r="K370" s="221"/>
      <c r="L370" s="227"/>
      <c r="M370" s="228"/>
      <c r="N370" s="229"/>
      <c r="O370" s="229"/>
      <c r="P370" s="229"/>
      <c r="Q370" s="229"/>
      <c r="R370" s="229"/>
      <c r="S370" s="229"/>
      <c r="T370" s="230"/>
      <c r="AT370" s="231" t="s">
        <v>162</v>
      </c>
      <c r="AU370" s="231" t="s">
        <v>90</v>
      </c>
      <c r="AV370" s="13" t="s">
        <v>90</v>
      </c>
      <c r="AW370" s="13" t="s">
        <v>41</v>
      </c>
      <c r="AX370" s="13" t="s">
        <v>79</v>
      </c>
      <c r="AY370" s="231" t="s">
        <v>151</v>
      </c>
    </row>
    <row r="371" spans="2:65" s="13" customFormat="1" x14ac:dyDescent="0.3">
      <c r="B371" s="220"/>
      <c r="C371" s="221"/>
      <c r="D371" s="207" t="s">
        <v>162</v>
      </c>
      <c r="E371" s="232" t="s">
        <v>77</v>
      </c>
      <c r="F371" s="233" t="s">
        <v>430</v>
      </c>
      <c r="G371" s="221"/>
      <c r="H371" s="234">
        <v>-1.8</v>
      </c>
      <c r="I371" s="226"/>
      <c r="J371" s="221"/>
      <c r="K371" s="221"/>
      <c r="L371" s="227"/>
      <c r="M371" s="228"/>
      <c r="N371" s="229"/>
      <c r="O371" s="229"/>
      <c r="P371" s="229"/>
      <c r="Q371" s="229"/>
      <c r="R371" s="229"/>
      <c r="S371" s="229"/>
      <c r="T371" s="230"/>
      <c r="AT371" s="231" t="s">
        <v>162</v>
      </c>
      <c r="AU371" s="231" t="s">
        <v>90</v>
      </c>
      <c r="AV371" s="13" t="s">
        <v>90</v>
      </c>
      <c r="AW371" s="13" t="s">
        <v>41</v>
      </c>
      <c r="AX371" s="13" t="s">
        <v>79</v>
      </c>
      <c r="AY371" s="231" t="s">
        <v>151</v>
      </c>
    </row>
    <row r="372" spans="2:65" s="13" customFormat="1" x14ac:dyDescent="0.3">
      <c r="B372" s="220"/>
      <c r="C372" s="221"/>
      <c r="D372" s="207" t="s">
        <v>162</v>
      </c>
      <c r="E372" s="232" t="s">
        <v>77</v>
      </c>
      <c r="F372" s="233" t="s">
        <v>431</v>
      </c>
      <c r="G372" s="221"/>
      <c r="H372" s="234">
        <v>-28.8</v>
      </c>
      <c r="I372" s="226"/>
      <c r="J372" s="221"/>
      <c r="K372" s="221"/>
      <c r="L372" s="227"/>
      <c r="M372" s="228"/>
      <c r="N372" s="229"/>
      <c r="O372" s="229"/>
      <c r="P372" s="229"/>
      <c r="Q372" s="229"/>
      <c r="R372" s="229"/>
      <c r="S372" s="229"/>
      <c r="T372" s="230"/>
      <c r="AT372" s="231" t="s">
        <v>162</v>
      </c>
      <c r="AU372" s="231" t="s">
        <v>90</v>
      </c>
      <c r="AV372" s="13" t="s">
        <v>90</v>
      </c>
      <c r="AW372" s="13" t="s">
        <v>41</v>
      </c>
      <c r="AX372" s="13" t="s">
        <v>79</v>
      </c>
      <c r="AY372" s="231" t="s">
        <v>151</v>
      </c>
    </row>
    <row r="373" spans="2:65" s="13" customFormat="1" x14ac:dyDescent="0.3">
      <c r="B373" s="220"/>
      <c r="C373" s="221"/>
      <c r="D373" s="207" t="s">
        <v>162</v>
      </c>
      <c r="E373" s="232" t="s">
        <v>77</v>
      </c>
      <c r="F373" s="233" t="s">
        <v>432</v>
      </c>
      <c r="G373" s="221"/>
      <c r="H373" s="234">
        <v>-31.68</v>
      </c>
      <c r="I373" s="226"/>
      <c r="J373" s="221"/>
      <c r="K373" s="221"/>
      <c r="L373" s="227"/>
      <c r="M373" s="228"/>
      <c r="N373" s="229"/>
      <c r="O373" s="229"/>
      <c r="P373" s="229"/>
      <c r="Q373" s="229"/>
      <c r="R373" s="229"/>
      <c r="S373" s="229"/>
      <c r="T373" s="230"/>
      <c r="AT373" s="231" t="s">
        <v>162</v>
      </c>
      <c r="AU373" s="231" t="s">
        <v>90</v>
      </c>
      <c r="AV373" s="13" t="s">
        <v>90</v>
      </c>
      <c r="AW373" s="13" t="s">
        <v>41</v>
      </c>
      <c r="AX373" s="13" t="s">
        <v>79</v>
      </c>
      <c r="AY373" s="231" t="s">
        <v>151</v>
      </c>
    </row>
    <row r="374" spans="2:65" s="13" customFormat="1" x14ac:dyDescent="0.3">
      <c r="B374" s="220"/>
      <c r="C374" s="221"/>
      <c r="D374" s="207" t="s">
        <v>162</v>
      </c>
      <c r="E374" s="232" t="s">
        <v>77</v>
      </c>
      <c r="F374" s="233" t="s">
        <v>433</v>
      </c>
      <c r="G374" s="221"/>
      <c r="H374" s="234">
        <v>-0.78</v>
      </c>
      <c r="I374" s="226"/>
      <c r="J374" s="221"/>
      <c r="K374" s="221"/>
      <c r="L374" s="227"/>
      <c r="M374" s="228"/>
      <c r="N374" s="229"/>
      <c r="O374" s="229"/>
      <c r="P374" s="229"/>
      <c r="Q374" s="229"/>
      <c r="R374" s="229"/>
      <c r="S374" s="229"/>
      <c r="T374" s="230"/>
      <c r="AT374" s="231" t="s">
        <v>162</v>
      </c>
      <c r="AU374" s="231" t="s">
        <v>90</v>
      </c>
      <c r="AV374" s="13" t="s">
        <v>90</v>
      </c>
      <c r="AW374" s="13" t="s">
        <v>41</v>
      </c>
      <c r="AX374" s="13" t="s">
        <v>79</v>
      </c>
      <c r="AY374" s="231" t="s">
        <v>151</v>
      </c>
    </row>
    <row r="375" spans="2:65" s="12" customFormat="1" x14ac:dyDescent="0.3">
      <c r="B375" s="209"/>
      <c r="C375" s="210"/>
      <c r="D375" s="207" t="s">
        <v>162</v>
      </c>
      <c r="E375" s="211" t="s">
        <v>77</v>
      </c>
      <c r="F375" s="212" t="s">
        <v>407</v>
      </c>
      <c r="G375" s="210"/>
      <c r="H375" s="213" t="s">
        <v>77</v>
      </c>
      <c r="I375" s="214"/>
      <c r="J375" s="210"/>
      <c r="K375" s="210"/>
      <c r="L375" s="215"/>
      <c r="M375" s="216"/>
      <c r="N375" s="217"/>
      <c r="O375" s="217"/>
      <c r="P375" s="217"/>
      <c r="Q375" s="217"/>
      <c r="R375" s="217"/>
      <c r="S375" s="217"/>
      <c r="T375" s="218"/>
      <c r="AT375" s="219" t="s">
        <v>162</v>
      </c>
      <c r="AU375" s="219" t="s">
        <v>90</v>
      </c>
      <c r="AV375" s="12" t="s">
        <v>23</v>
      </c>
      <c r="AW375" s="12" t="s">
        <v>41</v>
      </c>
      <c r="AX375" s="12" t="s">
        <v>79</v>
      </c>
      <c r="AY375" s="219" t="s">
        <v>151</v>
      </c>
    </row>
    <row r="376" spans="2:65" s="13" customFormat="1" x14ac:dyDescent="0.3">
      <c r="B376" s="220"/>
      <c r="C376" s="221"/>
      <c r="D376" s="207" t="s">
        <v>162</v>
      </c>
      <c r="E376" s="232" t="s">
        <v>77</v>
      </c>
      <c r="F376" s="233" t="s">
        <v>425</v>
      </c>
      <c r="G376" s="221"/>
      <c r="H376" s="234">
        <v>-2.2050000000000001</v>
      </c>
      <c r="I376" s="226"/>
      <c r="J376" s="221"/>
      <c r="K376" s="221"/>
      <c r="L376" s="227"/>
      <c r="M376" s="228"/>
      <c r="N376" s="229"/>
      <c r="O376" s="229"/>
      <c r="P376" s="229"/>
      <c r="Q376" s="229"/>
      <c r="R376" s="229"/>
      <c r="S376" s="229"/>
      <c r="T376" s="230"/>
      <c r="AT376" s="231" t="s">
        <v>162</v>
      </c>
      <c r="AU376" s="231" t="s">
        <v>90</v>
      </c>
      <c r="AV376" s="13" t="s">
        <v>90</v>
      </c>
      <c r="AW376" s="13" t="s">
        <v>41</v>
      </c>
      <c r="AX376" s="13" t="s">
        <v>79</v>
      </c>
      <c r="AY376" s="231" t="s">
        <v>151</v>
      </c>
    </row>
    <row r="377" spans="2:65" s="12" customFormat="1" x14ac:dyDescent="0.3">
      <c r="B377" s="209"/>
      <c r="C377" s="210"/>
      <c r="D377" s="207" t="s">
        <v>162</v>
      </c>
      <c r="E377" s="211" t="s">
        <v>77</v>
      </c>
      <c r="F377" s="212" t="s">
        <v>409</v>
      </c>
      <c r="G377" s="210"/>
      <c r="H377" s="213" t="s">
        <v>77</v>
      </c>
      <c r="I377" s="214"/>
      <c r="J377" s="210"/>
      <c r="K377" s="210"/>
      <c r="L377" s="215"/>
      <c r="M377" s="216"/>
      <c r="N377" s="217"/>
      <c r="O377" s="217"/>
      <c r="P377" s="217"/>
      <c r="Q377" s="217"/>
      <c r="R377" s="217"/>
      <c r="S377" s="217"/>
      <c r="T377" s="218"/>
      <c r="AT377" s="219" t="s">
        <v>162</v>
      </c>
      <c r="AU377" s="219" t="s">
        <v>90</v>
      </c>
      <c r="AV377" s="12" t="s">
        <v>23</v>
      </c>
      <c r="AW377" s="12" t="s">
        <v>41</v>
      </c>
      <c r="AX377" s="12" t="s">
        <v>79</v>
      </c>
      <c r="AY377" s="219" t="s">
        <v>151</v>
      </c>
    </row>
    <row r="378" spans="2:65" s="13" customFormat="1" x14ac:dyDescent="0.3">
      <c r="B378" s="220"/>
      <c r="C378" s="221"/>
      <c r="D378" s="207" t="s">
        <v>162</v>
      </c>
      <c r="E378" s="232" t="s">
        <v>77</v>
      </c>
      <c r="F378" s="233" t="s">
        <v>434</v>
      </c>
      <c r="G378" s="221"/>
      <c r="H378" s="234">
        <v>-2.52</v>
      </c>
      <c r="I378" s="226"/>
      <c r="J378" s="221"/>
      <c r="K378" s="221"/>
      <c r="L378" s="227"/>
      <c r="M378" s="228"/>
      <c r="N378" s="229"/>
      <c r="O378" s="229"/>
      <c r="P378" s="229"/>
      <c r="Q378" s="229"/>
      <c r="R378" s="229"/>
      <c r="S378" s="229"/>
      <c r="T378" s="230"/>
      <c r="AT378" s="231" t="s">
        <v>162</v>
      </c>
      <c r="AU378" s="231" t="s">
        <v>90</v>
      </c>
      <c r="AV378" s="13" t="s">
        <v>90</v>
      </c>
      <c r="AW378" s="13" t="s">
        <v>41</v>
      </c>
      <c r="AX378" s="13" t="s">
        <v>79</v>
      </c>
      <c r="AY378" s="231" t="s">
        <v>151</v>
      </c>
    </row>
    <row r="379" spans="2:65" s="13" customFormat="1" x14ac:dyDescent="0.3">
      <c r="B379" s="220"/>
      <c r="C379" s="221"/>
      <c r="D379" s="207" t="s">
        <v>162</v>
      </c>
      <c r="E379" s="232" t="s">
        <v>77</v>
      </c>
      <c r="F379" s="233" t="s">
        <v>435</v>
      </c>
      <c r="G379" s="221"/>
      <c r="H379" s="234">
        <v>-2.16</v>
      </c>
      <c r="I379" s="226"/>
      <c r="J379" s="221"/>
      <c r="K379" s="221"/>
      <c r="L379" s="227"/>
      <c r="M379" s="228"/>
      <c r="N379" s="229"/>
      <c r="O379" s="229"/>
      <c r="P379" s="229"/>
      <c r="Q379" s="229"/>
      <c r="R379" s="229"/>
      <c r="S379" s="229"/>
      <c r="T379" s="230"/>
      <c r="AT379" s="231" t="s">
        <v>162</v>
      </c>
      <c r="AU379" s="231" t="s">
        <v>90</v>
      </c>
      <c r="AV379" s="13" t="s">
        <v>90</v>
      </c>
      <c r="AW379" s="13" t="s">
        <v>41</v>
      </c>
      <c r="AX379" s="13" t="s">
        <v>79</v>
      </c>
      <c r="AY379" s="231" t="s">
        <v>151</v>
      </c>
    </row>
    <row r="380" spans="2:65" s="13" customFormat="1" x14ac:dyDescent="0.3">
      <c r="B380" s="220"/>
      <c r="C380" s="221"/>
      <c r="D380" s="207" t="s">
        <v>162</v>
      </c>
      <c r="E380" s="232" t="s">
        <v>77</v>
      </c>
      <c r="F380" s="233" t="s">
        <v>436</v>
      </c>
      <c r="G380" s="221"/>
      <c r="H380" s="234">
        <v>-1.8</v>
      </c>
      <c r="I380" s="226"/>
      <c r="J380" s="221"/>
      <c r="K380" s="221"/>
      <c r="L380" s="227"/>
      <c r="M380" s="228"/>
      <c r="N380" s="229"/>
      <c r="O380" s="229"/>
      <c r="P380" s="229"/>
      <c r="Q380" s="229"/>
      <c r="R380" s="229"/>
      <c r="S380" s="229"/>
      <c r="T380" s="230"/>
      <c r="AT380" s="231" t="s">
        <v>162</v>
      </c>
      <c r="AU380" s="231" t="s">
        <v>90</v>
      </c>
      <c r="AV380" s="13" t="s">
        <v>90</v>
      </c>
      <c r="AW380" s="13" t="s">
        <v>41</v>
      </c>
      <c r="AX380" s="13" t="s">
        <v>79</v>
      </c>
      <c r="AY380" s="231" t="s">
        <v>151</v>
      </c>
    </row>
    <row r="381" spans="2:65" s="15" customFormat="1" x14ac:dyDescent="0.3">
      <c r="B381" s="260"/>
      <c r="C381" s="261"/>
      <c r="D381" s="207" t="s">
        <v>162</v>
      </c>
      <c r="E381" s="262" t="s">
        <v>77</v>
      </c>
      <c r="F381" s="263" t="s">
        <v>321</v>
      </c>
      <c r="G381" s="261"/>
      <c r="H381" s="264">
        <v>-307.5</v>
      </c>
      <c r="I381" s="265"/>
      <c r="J381" s="261"/>
      <c r="K381" s="261"/>
      <c r="L381" s="266"/>
      <c r="M381" s="267"/>
      <c r="N381" s="268"/>
      <c r="O381" s="268"/>
      <c r="P381" s="268"/>
      <c r="Q381" s="268"/>
      <c r="R381" s="268"/>
      <c r="S381" s="268"/>
      <c r="T381" s="269"/>
      <c r="AT381" s="270" t="s">
        <v>162</v>
      </c>
      <c r="AU381" s="270" t="s">
        <v>90</v>
      </c>
      <c r="AV381" s="15" t="s">
        <v>175</v>
      </c>
      <c r="AW381" s="15" t="s">
        <v>41</v>
      </c>
      <c r="AX381" s="15" t="s">
        <v>79</v>
      </c>
      <c r="AY381" s="270" t="s">
        <v>151</v>
      </c>
    </row>
    <row r="382" spans="2:65" s="14" customFormat="1" x14ac:dyDescent="0.3">
      <c r="B382" s="235"/>
      <c r="C382" s="236"/>
      <c r="D382" s="222" t="s">
        <v>162</v>
      </c>
      <c r="E382" s="237" t="s">
        <v>77</v>
      </c>
      <c r="F382" s="238" t="s">
        <v>174</v>
      </c>
      <c r="G382" s="236"/>
      <c r="H382" s="239">
        <v>1042.143</v>
      </c>
      <c r="I382" s="240"/>
      <c r="J382" s="236"/>
      <c r="K382" s="236"/>
      <c r="L382" s="241"/>
      <c r="M382" s="242"/>
      <c r="N382" s="243"/>
      <c r="O382" s="243"/>
      <c r="P382" s="243"/>
      <c r="Q382" s="243"/>
      <c r="R382" s="243"/>
      <c r="S382" s="243"/>
      <c r="T382" s="244"/>
      <c r="AT382" s="245" t="s">
        <v>162</v>
      </c>
      <c r="AU382" s="245" t="s">
        <v>90</v>
      </c>
      <c r="AV382" s="14" t="s">
        <v>158</v>
      </c>
      <c r="AW382" s="14" t="s">
        <v>41</v>
      </c>
      <c r="AX382" s="14" t="s">
        <v>23</v>
      </c>
      <c r="AY382" s="245" t="s">
        <v>151</v>
      </c>
    </row>
    <row r="383" spans="2:65" s="1" customFormat="1" ht="22.5" customHeight="1" x14ac:dyDescent="0.3">
      <c r="B383" s="36"/>
      <c r="C383" s="195" t="s">
        <v>437</v>
      </c>
      <c r="D383" s="195" t="s">
        <v>153</v>
      </c>
      <c r="E383" s="196" t="s">
        <v>438</v>
      </c>
      <c r="F383" s="197" t="s">
        <v>439</v>
      </c>
      <c r="G383" s="198" t="s">
        <v>156</v>
      </c>
      <c r="H383" s="199">
        <v>53.363</v>
      </c>
      <c r="I383" s="200"/>
      <c r="J383" s="201">
        <f>ROUND(I383*H383,2)</f>
        <v>0</v>
      </c>
      <c r="K383" s="197" t="s">
        <v>157</v>
      </c>
      <c r="L383" s="56"/>
      <c r="M383" s="202" t="s">
        <v>77</v>
      </c>
      <c r="N383" s="203" t="s">
        <v>50</v>
      </c>
      <c r="O383" s="37"/>
      <c r="P383" s="204">
        <f>O383*H383</f>
        <v>0</v>
      </c>
      <c r="Q383" s="204">
        <v>4.8900000000000002E-3</v>
      </c>
      <c r="R383" s="204">
        <f>Q383*H383</f>
        <v>0.26094507</v>
      </c>
      <c r="S383" s="204">
        <v>0</v>
      </c>
      <c r="T383" s="205">
        <f>S383*H383</f>
        <v>0</v>
      </c>
      <c r="AR383" s="19" t="s">
        <v>158</v>
      </c>
      <c r="AT383" s="19" t="s">
        <v>153</v>
      </c>
      <c r="AU383" s="19" t="s">
        <v>90</v>
      </c>
      <c r="AY383" s="19" t="s">
        <v>151</v>
      </c>
      <c r="BE383" s="206">
        <f>IF(N383="základní",J383,0)</f>
        <v>0</v>
      </c>
      <c r="BF383" s="206">
        <f>IF(N383="snížená",J383,0)</f>
        <v>0</v>
      </c>
      <c r="BG383" s="206">
        <f>IF(N383="zákl. přenesená",J383,0)</f>
        <v>0</v>
      </c>
      <c r="BH383" s="206">
        <f>IF(N383="sníž. přenesená",J383,0)</f>
        <v>0</v>
      </c>
      <c r="BI383" s="206">
        <f>IF(N383="nulová",J383,0)</f>
        <v>0</v>
      </c>
      <c r="BJ383" s="19" t="s">
        <v>90</v>
      </c>
      <c r="BK383" s="206">
        <f>ROUND(I383*H383,2)</f>
        <v>0</v>
      </c>
      <c r="BL383" s="19" t="s">
        <v>158</v>
      </c>
      <c r="BM383" s="19" t="s">
        <v>440</v>
      </c>
    </row>
    <row r="384" spans="2:65" s="1" customFormat="1" ht="27" x14ac:dyDescent="0.3">
      <c r="B384" s="36"/>
      <c r="C384" s="58"/>
      <c r="D384" s="207" t="s">
        <v>160</v>
      </c>
      <c r="E384" s="58"/>
      <c r="F384" s="208" t="s">
        <v>441</v>
      </c>
      <c r="G384" s="58"/>
      <c r="H384" s="58"/>
      <c r="I384" s="163"/>
      <c r="J384" s="58"/>
      <c r="K384" s="58"/>
      <c r="L384" s="56"/>
      <c r="M384" s="73"/>
      <c r="N384" s="37"/>
      <c r="O384" s="37"/>
      <c r="P384" s="37"/>
      <c r="Q384" s="37"/>
      <c r="R384" s="37"/>
      <c r="S384" s="37"/>
      <c r="T384" s="74"/>
      <c r="AT384" s="19" t="s">
        <v>160</v>
      </c>
      <c r="AU384" s="19" t="s">
        <v>90</v>
      </c>
    </row>
    <row r="385" spans="2:65" s="12" customFormat="1" x14ac:dyDescent="0.3">
      <c r="B385" s="209"/>
      <c r="C385" s="210"/>
      <c r="D385" s="207" t="s">
        <v>162</v>
      </c>
      <c r="E385" s="211" t="s">
        <v>77</v>
      </c>
      <c r="F385" s="212" t="s">
        <v>163</v>
      </c>
      <c r="G385" s="210"/>
      <c r="H385" s="213" t="s">
        <v>77</v>
      </c>
      <c r="I385" s="214"/>
      <c r="J385" s="210"/>
      <c r="K385" s="210"/>
      <c r="L385" s="215"/>
      <c r="M385" s="216"/>
      <c r="N385" s="217"/>
      <c r="O385" s="217"/>
      <c r="P385" s="217"/>
      <c r="Q385" s="217"/>
      <c r="R385" s="217"/>
      <c r="S385" s="217"/>
      <c r="T385" s="218"/>
      <c r="AT385" s="219" t="s">
        <v>162</v>
      </c>
      <c r="AU385" s="219" t="s">
        <v>90</v>
      </c>
      <c r="AV385" s="12" t="s">
        <v>23</v>
      </c>
      <c r="AW385" s="12" t="s">
        <v>41</v>
      </c>
      <c r="AX385" s="12" t="s">
        <v>79</v>
      </c>
      <c r="AY385" s="219" t="s">
        <v>151</v>
      </c>
    </row>
    <row r="386" spans="2:65" s="12" customFormat="1" x14ac:dyDescent="0.3">
      <c r="B386" s="209"/>
      <c r="C386" s="210"/>
      <c r="D386" s="207" t="s">
        <v>162</v>
      </c>
      <c r="E386" s="211" t="s">
        <v>77</v>
      </c>
      <c r="F386" s="212" t="s">
        <v>442</v>
      </c>
      <c r="G386" s="210"/>
      <c r="H386" s="213" t="s">
        <v>77</v>
      </c>
      <c r="I386" s="214"/>
      <c r="J386" s="210"/>
      <c r="K386" s="210"/>
      <c r="L386" s="215"/>
      <c r="M386" s="216"/>
      <c r="N386" s="217"/>
      <c r="O386" s="217"/>
      <c r="P386" s="217"/>
      <c r="Q386" s="217"/>
      <c r="R386" s="217"/>
      <c r="S386" s="217"/>
      <c r="T386" s="218"/>
      <c r="AT386" s="219" t="s">
        <v>162</v>
      </c>
      <c r="AU386" s="219" t="s">
        <v>90</v>
      </c>
      <c r="AV386" s="12" t="s">
        <v>23</v>
      </c>
      <c r="AW386" s="12" t="s">
        <v>41</v>
      </c>
      <c r="AX386" s="12" t="s">
        <v>79</v>
      </c>
      <c r="AY386" s="219" t="s">
        <v>151</v>
      </c>
    </row>
    <row r="387" spans="2:65" s="13" customFormat="1" x14ac:dyDescent="0.3">
      <c r="B387" s="220"/>
      <c r="C387" s="221"/>
      <c r="D387" s="207" t="s">
        <v>162</v>
      </c>
      <c r="E387" s="232" t="s">
        <v>77</v>
      </c>
      <c r="F387" s="233" t="s">
        <v>443</v>
      </c>
      <c r="G387" s="221"/>
      <c r="H387" s="234">
        <v>42.39</v>
      </c>
      <c r="I387" s="226"/>
      <c r="J387" s="221"/>
      <c r="K387" s="221"/>
      <c r="L387" s="227"/>
      <c r="M387" s="228"/>
      <c r="N387" s="229"/>
      <c r="O387" s="229"/>
      <c r="P387" s="229"/>
      <c r="Q387" s="229"/>
      <c r="R387" s="229"/>
      <c r="S387" s="229"/>
      <c r="T387" s="230"/>
      <c r="AT387" s="231" t="s">
        <v>162</v>
      </c>
      <c r="AU387" s="231" t="s">
        <v>90</v>
      </c>
      <c r="AV387" s="13" t="s">
        <v>90</v>
      </c>
      <c r="AW387" s="13" t="s">
        <v>41</v>
      </c>
      <c r="AX387" s="13" t="s">
        <v>79</v>
      </c>
      <c r="AY387" s="231" t="s">
        <v>151</v>
      </c>
    </row>
    <row r="388" spans="2:65" s="13" customFormat="1" x14ac:dyDescent="0.3">
      <c r="B388" s="220"/>
      <c r="C388" s="221"/>
      <c r="D388" s="207" t="s">
        <v>162</v>
      </c>
      <c r="E388" s="232" t="s">
        <v>77</v>
      </c>
      <c r="F388" s="233" t="s">
        <v>444</v>
      </c>
      <c r="G388" s="221"/>
      <c r="H388" s="234">
        <v>2.343</v>
      </c>
      <c r="I388" s="226"/>
      <c r="J388" s="221"/>
      <c r="K388" s="221"/>
      <c r="L388" s="227"/>
      <c r="M388" s="228"/>
      <c r="N388" s="229"/>
      <c r="O388" s="229"/>
      <c r="P388" s="229"/>
      <c r="Q388" s="229"/>
      <c r="R388" s="229"/>
      <c r="S388" s="229"/>
      <c r="T388" s="230"/>
      <c r="AT388" s="231" t="s">
        <v>162</v>
      </c>
      <c r="AU388" s="231" t="s">
        <v>90</v>
      </c>
      <c r="AV388" s="13" t="s">
        <v>90</v>
      </c>
      <c r="AW388" s="13" t="s">
        <v>41</v>
      </c>
      <c r="AX388" s="13" t="s">
        <v>79</v>
      </c>
      <c r="AY388" s="231" t="s">
        <v>151</v>
      </c>
    </row>
    <row r="389" spans="2:65" s="13" customFormat="1" x14ac:dyDescent="0.3">
      <c r="B389" s="220"/>
      <c r="C389" s="221"/>
      <c r="D389" s="207" t="s">
        <v>162</v>
      </c>
      <c r="E389" s="232" t="s">
        <v>77</v>
      </c>
      <c r="F389" s="233" t="s">
        <v>445</v>
      </c>
      <c r="G389" s="221"/>
      <c r="H389" s="234">
        <v>4.53</v>
      </c>
      <c r="I389" s="226"/>
      <c r="J389" s="221"/>
      <c r="K389" s="221"/>
      <c r="L389" s="227"/>
      <c r="M389" s="228"/>
      <c r="N389" s="229"/>
      <c r="O389" s="229"/>
      <c r="P389" s="229"/>
      <c r="Q389" s="229"/>
      <c r="R389" s="229"/>
      <c r="S389" s="229"/>
      <c r="T389" s="230"/>
      <c r="AT389" s="231" t="s">
        <v>162</v>
      </c>
      <c r="AU389" s="231" t="s">
        <v>90</v>
      </c>
      <c r="AV389" s="13" t="s">
        <v>90</v>
      </c>
      <c r="AW389" s="13" t="s">
        <v>41</v>
      </c>
      <c r="AX389" s="13" t="s">
        <v>79</v>
      </c>
      <c r="AY389" s="231" t="s">
        <v>151</v>
      </c>
    </row>
    <row r="390" spans="2:65" s="13" customFormat="1" x14ac:dyDescent="0.3">
      <c r="B390" s="220"/>
      <c r="C390" s="221"/>
      <c r="D390" s="207" t="s">
        <v>162</v>
      </c>
      <c r="E390" s="232" t="s">
        <v>77</v>
      </c>
      <c r="F390" s="233" t="s">
        <v>446</v>
      </c>
      <c r="G390" s="221"/>
      <c r="H390" s="234">
        <v>4.0999999999999996</v>
      </c>
      <c r="I390" s="226"/>
      <c r="J390" s="221"/>
      <c r="K390" s="221"/>
      <c r="L390" s="227"/>
      <c r="M390" s="228"/>
      <c r="N390" s="229"/>
      <c r="O390" s="229"/>
      <c r="P390" s="229"/>
      <c r="Q390" s="229"/>
      <c r="R390" s="229"/>
      <c r="S390" s="229"/>
      <c r="T390" s="230"/>
      <c r="AT390" s="231" t="s">
        <v>162</v>
      </c>
      <c r="AU390" s="231" t="s">
        <v>90</v>
      </c>
      <c r="AV390" s="13" t="s">
        <v>90</v>
      </c>
      <c r="AW390" s="13" t="s">
        <v>41</v>
      </c>
      <c r="AX390" s="13" t="s">
        <v>79</v>
      </c>
      <c r="AY390" s="231" t="s">
        <v>151</v>
      </c>
    </row>
    <row r="391" spans="2:65" s="14" customFormat="1" x14ac:dyDescent="0.3">
      <c r="B391" s="235"/>
      <c r="C391" s="236"/>
      <c r="D391" s="222" t="s">
        <v>162</v>
      </c>
      <c r="E391" s="237" t="s">
        <v>77</v>
      </c>
      <c r="F391" s="238" t="s">
        <v>174</v>
      </c>
      <c r="G391" s="236"/>
      <c r="H391" s="239">
        <v>53.363</v>
      </c>
      <c r="I391" s="240"/>
      <c r="J391" s="236"/>
      <c r="K391" s="236"/>
      <c r="L391" s="241"/>
      <c r="M391" s="242"/>
      <c r="N391" s="243"/>
      <c r="O391" s="243"/>
      <c r="P391" s="243"/>
      <c r="Q391" s="243"/>
      <c r="R391" s="243"/>
      <c r="S391" s="243"/>
      <c r="T391" s="244"/>
      <c r="AT391" s="245" t="s">
        <v>162</v>
      </c>
      <c r="AU391" s="245" t="s">
        <v>90</v>
      </c>
      <c r="AV391" s="14" t="s">
        <v>158</v>
      </c>
      <c r="AW391" s="14" t="s">
        <v>41</v>
      </c>
      <c r="AX391" s="14" t="s">
        <v>23</v>
      </c>
      <c r="AY391" s="245" t="s">
        <v>151</v>
      </c>
    </row>
    <row r="392" spans="2:65" s="1" customFormat="1" ht="22.5" customHeight="1" x14ac:dyDescent="0.3">
      <c r="B392" s="36"/>
      <c r="C392" s="195" t="s">
        <v>447</v>
      </c>
      <c r="D392" s="195" t="s">
        <v>153</v>
      </c>
      <c r="E392" s="196" t="s">
        <v>448</v>
      </c>
      <c r="F392" s="197" t="s">
        <v>449</v>
      </c>
      <c r="G392" s="198" t="s">
        <v>156</v>
      </c>
      <c r="H392" s="199">
        <v>118.959</v>
      </c>
      <c r="I392" s="200"/>
      <c r="J392" s="201">
        <f>ROUND(I392*H392,2)</f>
        <v>0</v>
      </c>
      <c r="K392" s="197" t="s">
        <v>157</v>
      </c>
      <c r="L392" s="56"/>
      <c r="M392" s="202" t="s">
        <v>77</v>
      </c>
      <c r="N392" s="203" t="s">
        <v>50</v>
      </c>
      <c r="O392" s="37"/>
      <c r="P392" s="204">
        <f>O392*H392</f>
        <v>0</v>
      </c>
      <c r="Q392" s="204">
        <v>8.2497000000000004E-3</v>
      </c>
      <c r="R392" s="204">
        <f>Q392*H392</f>
        <v>0.98137606230000007</v>
      </c>
      <c r="S392" s="204">
        <v>0</v>
      </c>
      <c r="T392" s="205">
        <f>S392*H392</f>
        <v>0</v>
      </c>
      <c r="AR392" s="19" t="s">
        <v>158</v>
      </c>
      <c r="AT392" s="19" t="s">
        <v>153</v>
      </c>
      <c r="AU392" s="19" t="s">
        <v>90</v>
      </c>
      <c r="AY392" s="19" t="s">
        <v>151</v>
      </c>
      <c r="BE392" s="206">
        <f>IF(N392="základní",J392,0)</f>
        <v>0</v>
      </c>
      <c r="BF392" s="206">
        <f>IF(N392="snížená",J392,0)</f>
        <v>0</v>
      </c>
      <c r="BG392" s="206">
        <f>IF(N392="zákl. přenesená",J392,0)</f>
        <v>0</v>
      </c>
      <c r="BH392" s="206">
        <f>IF(N392="sníž. přenesená",J392,0)</f>
        <v>0</v>
      </c>
      <c r="BI392" s="206">
        <f>IF(N392="nulová",J392,0)</f>
        <v>0</v>
      </c>
      <c r="BJ392" s="19" t="s">
        <v>90</v>
      </c>
      <c r="BK392" s="206">
        <f>ROUND(I392*H392,2)</f>
        <v>0</v>
      </c>
      <c r="BL392" s="19" t="s">
        <v>158</v>
      </c>
      <c r="BM392" s="19" t="s">
        <v>450</v>
      </c>
    </row>
    <row r="393" spans="2:65" s="1" customFormat="1" ht="27" x14ac:dyDescent="0.3">
      <c r="B393" s="36"/>
      <c r="C393" s="58"/>
      <c r="D393" s="207" t="s">
        <v>160</v>
      </c>
      <c r="E393" s="58"/>
      <c r="F393" s="208" t="s">
        <v>451</v>
      </c>
      <c r="G393" s="58"/>
      <c r="H393" s="58"/>
      <c r="I393" s="163"/>
      <c r="J393" s="58"/>
      <c r="K393" s="58"/>
      <c r="L393" s="56"/>
      <c r="M393" s="73"/>
      <c r="N393" s="37"/>
      <c r="O393" s="37"/>
      <c r="P393" s="37"/>
      <c r="Q393" s="37"/>
      <c r="R393" s="37"/>
      <c r="S393" s="37"/>
      <c r="T393" s="74"/>
      <c r="AT393" s="19" t="s">
        <v>160</v>
      </c>
      <c r="AU393" s="19" t="s">
        <v>90</v>
      </c>
    </row>
    <row r="394" spans="2:65" s="12" customFormat="1" x14ac:dyDescent="0.3">
      <c r="B394" s="209"/>
      <c r="C394" s="210"/>
      <c r="D394" s="207" t="s">
        <v>162</v>
      </c>
      <c r="E394" s="211" t="s">
        <v>77</v>
      </c>
      <c r="F394" s="212" t="s">
        <v>163</v>
      </c>
      <c r="G394" s="210"/>
      <c r="H394" s="213" t="s">
        <v>77</v>
      </c>
      <c r="I394" s="214"/>
      <c r="J394" s="210"/>
      <c r="K394" s="210"/>
      <c r="L394" s="215"/>
      <c r="M394" s="216"/>
      <c r="N394" s="217"/>
      <c r="O394" s="217"/>
      <c r="P394" s="217"/>
      <c r="Q394" s="217"/>
      <c r="R394" s="217"/>
      <c r="S394" s="217"/>
      <c r="T394" s="218"/>
      <c r="AT394" s="219" t="s">
        <v>162</v>
      </c>
      <c r="AU394" s="219" t="s">
        <v>90</v>
      </c>
      <c r="AV394" s="12" t="s">
        <v>23</v>
      </c>
      <c r="AW394" s="12" t="s">
        <v>41</v>
      </c>
      <c r="AX394" s="12" t="s">
        <v>79</v>
      </c>
      <c r="AY394" s="219" t="s">
        <v>151</v>
      </c>
    </row>
    <row r="395" spans="2:65" s="12" customFormat="1" x14ac:dyDescent="0.3">
      <c r="B395" s="209"/>
      <c r="C395" s="210"/>
      <c r="D395" s="207" t="s">
        <v>162</v>
      </c>
      <c r="E395" s="211" t="s">
        <v>77</v>
      </c>
      <c r="F395" s="212" t="s">
        <v>452</v>
      </c>
      <c r="G395" s="210"/>
      <c r="H395" s="213" t="s">
        <v>77</v>
      </c>
      <c r="I395" s="214"/>
      <c r="J395" s="210"/>
      <c r="K395" s="210"/>
      <c r="L395" s="215"/>
      <c r="M395" s="216"/>
      <c r="N395" s="217"/>
      <c r="O395" s="217"/>
      <c r="P395" s="217"/>
      <c r="Q395" s="217"/>
      <c r="R395" s="217"/>
      <c r="S395" s="217"/>
      <c r="T395" s="218"/>
      <c r="AT395" s="219" t="s">
        <v>162</v>
      </c>
      <c r="AU395" s="219" t="s">
        <v>90</v>
      </c>
      <c r="AV395" s="12" t="s">
        <v>23</v>
      </c>
      <c r="AW395" s="12" t="s">
        <v>41</v>
      </c>
      <c r="AX395" s="12" t="s">
        <v>79</v>
      </c>
      <c r="AY395" s="219" t="s">
        <v>151</v>
      </c>
    </row>
    <row r="396" spans="2:65" s="13" customFormat="1" x14ac:dyDescent="0.3">
      <c r="B396" s="220"/>
      <c r="C396" s="221"/>
      <c r="D396" s="207" t="s">
        <v>162</v>
      </c>
      <c r="E396" s="232" t="s">
        <v>77</v>
      </c>
      <c r="F396" s="233" t="s">
        <v>453</v>
      </c>
      <c r="G396" s="221"/>
      <c r="H396" s="234">
        <v>27.748999999999999</v>
      </c>
      <c r="I396" s="226"/>
      <c r="J396" s="221"/>
      <c r="K396" s="221"/>
      <c r="L396" s="227"/>
      <c r="M396" s="228"/>
      <c r="N396" s="229"/>
      <c r="O396" s="229"/>
      <c r="P396" s="229"/>
      <c r="Q396" s="229"/>
      <c r="R396" s="229"/>
      <c r="S396" s="229"/>
      <c r="T396" s="230"/>
      <c r="AT396" s="231" t="s">
        <v>162</v>
      </c>
      <c r="AU396" s="231" t="s">
        <v>90</v>
      </c>
      <c r="AV396" s="13" t="s">
        <v>90</v>
      </c>
      <c r="AW396" s="13" t="s">
        <v>41</v>
      </c>
      <c r="AX396" s="13" t="s">
        <v>79</v>
      </c>
      <c r="AY396" s="231" t="s">
        <v>151</v>
      </c>
    </row>
    <row r="397" spans="2:65" s="13" customFormat="1" x14ac:dyDescent="0.3">
      <c r="B397" s="220"/>
      <c r="C397" s="221"/>
      <c r="D397" s="207" t="s">
        <v>162</v>
      </c>
      <c r="E397" s="232" t="s">
        <v>77</v>
      </c>
      <c r="F397" s="233" t="s">
        <v>454</v>
      </c>
      <c r="G397" s="221"/>
      <c r="H397" s="234">
        <v>16.725000000000001</v>
      </c>
      <c r="I397" s="226"/>
      <c r="J397" s="221"/>
      <c r="K397" s="221"/>
      <c r="L397" s="227"/>
      <c r="M397" s="228"/>
      <c r="N397" s="229"/>
      <c r="O397" s="229"/>
      <c r="P397" s="229"/>
      <c r="Q397" s="229"/>
      <c r="R397" s="229"/>
      <c r="S397" s="229"/>
      <c r="T397" s="230"/>
      <c r="AT397" s="231" t="s">
        <v>162</v>
      </c>
      <c r="AU397" s="231" t="s">
        <v>90</v>
      </c>
      <c r="AV397" s="13" t="s">
        <v>90</v>
      </c>
      <c r="AW397" s="13" t="s">
        <v>41</v>
      </c>
      <c r="AX397" s="13" t="s">
        <v>79</v>
      </c>
      <c r="AY397" s="231" t="s">
        <v>151</v>
      </c>
    </row>
    <row r="398" spans="2:65" s="13" customFormat="1" x14ac:dyDescent="0.3">
      <c r="B398" s="220"/>
      <c r="C398" s="221"/>
      <c r="D398" s="207" t="s">
        <v>162</v>
      </c>
      <c r="E398" s="232" t="s">
        <v>77</v>
      </c>
      <c r="F398" s="233" t="s">
        <v>455</v>
      </c>
      <c r="G398" s="221"/>
      <c r="H398" s="234">
        <v>38.954999999999998</v>
      </c>
      <c r="I398" s="226"/>
      <c r="J398" s="221"/>
      <c r="K398" s="221"/>
      <c r="L398" s="227"/>
      <c r="M398" s="228"/>
      <c r="N398" s="229"/>
      <c r="O398" s="229"/>
      <c r="P398" s="229"/>
      <c r="Q398" s="229"/>
      <c r="R398" s="229"/>
      <c r="S398" s="229"/>
      <c r="T398" s="230"/>
      <c r="AT398" s="231" t="s">
        <v>162</v>
      </c>
      <c r="AU398" s="231" t="s">
        <v>90</v>
      </c>
      <c r="AV398" s="13" t="s">
        <v>90</v>
      </c>
      <c r="AW398" s="13" t="s">
        <v>41</v>
      </c>
      <c r="AX398" s="13" t="s">
        <v>79</v>
      </c>
      <c r="AY398" s="231" t="s">
        <v>151</v>
      </c>
    </row>
    <row r="399" spans="2:65" s="12" customFormat="1" x14ac:dyDescent="0.3">
      <c r="B399" s="209"/>
      <c r="C399" s="210"/>
      <c r="D399" s="207" t="s">
        <v>162</v>
      </c>
      <c r="E399" s="211" t="s">
        <v>77</v>
      </c>
      <c r="F399" s="212" t="s">
        <v>456</v>
      </c>
      <c r="G399" s="210"/>
      <c r="H399" s="213" t="s">
        <v>77</v>
      </c>
      <c r="I399" s="214"/>
      <c r="J399" s="210"/>
      <c r="K399" s="210"/>
      <c r="L399" s="215"/>
      <c r="M399" s="216"/>
      <c r="N399" s="217"/>
      <c r="O399" s="217"/>
      <c r="P399" s="217"/>
      <c r="Q399" s="217"/>
      <c r="R399" s="217"/>
      <c r="S399" s="217"/>
      <c r="T399" s="218"/>
      <c r="AT399" s="219" t="s">
        <v>162</v>
      </c>
      <c r="AU399" s="219" t="s">
        <v>90</v>
      </c>
      <c r="AV399" s="12" t="s">
        <v>23</v>
      </c>
      <c r="AW399" s="12" t="s">
        <v>41</v>
      </c>
      <c r="AX399" s="12" t="s">
        <v>79</v>
      </c>
      <c r="AY399" s="219" t="s">
        <v>151</v>
      </c>
    </row>
    <row r="400" spans="2:65" s="13" customFormat="1" x14ac:dyDescent="0.3">
      <c r="B400" s="220"/>
      <c r="C400" s="221"/>
      <c r="D400" s="207" t="s">
        <v>162</v>
      </c>
      <c r="E400" s="232" t="s">
        <v>77</v>
      </c>
      <c r="F400" s="233" t="s">
        <v>426</v>
      </c>
      <c r="G400" s="221"/>
      <c r="H400" s="234">
        <v>-5.76</v>
      </c>
      <c r="I400" s="226"/>
      <c r="J400" s="221"/>
      <c r="K400" s="221"/>
      <c r="L400" s="227"/>
      <c r="M400" s="228"/>
      <c r="N400" s="229"/>
      <c r="O400" s="229"/>
      <c r="P400" s="229"/>
      <c r="Q400" s="229"/>
      <c r="R400" s="229"/>
      <c r="S400" s="229"/>
      <c r="T400" s="230"/>
      <c r="AT400" s="231" t="s">
        <v>162</v>
      </c>
      <c r="AU400" s="231" t="s">
        <v>90</v>
      </c>
      <c r="AV400" s="13" t="s">
        <v>90</v>
      </c>
      <c r="AW400" s="13" t="s">
        <v>41</v>
      </c>
      <c r="AX400" s="13" t="s">
        <v>79</v>
      </c>
      <c r="AY400" s="231" t="s">
        <v>151</v>
      </c>
    </row>
    <row r="401" spans="2:65" s="13" customFormat="1" x14ac:dyDescent="0.3">
      <c r="B401" s="220"/>
      <c r="C401" s="221"/>
      <c r="D401" s="207" t="s">
        <v>162</v>
      </c>
      <c r="E401" s="232" t="s">
        <v>77</v>
      </c>
      <c r="F401" s="233" t="s">
        <v>434</v>
      </c>
      <c r="G401" s="221"/>
      <c r="H401" s="234">
        <v>-2.52</v>
      </c>
      <c r="I401" s="226"/>
      <c r="J401" s="221"/>
      <c r="K401" s="221"/>
      <c r="L401" s="227"/>
      <c r="M401" s="228"/>
      <c r="N401" s="229"/>
      <c r="O401" s="229"/>
      <c r="P401" s="229"/>
      <c r="Q401" s="229"/>
      <c r="R401" s="229"/>
      <c r="S401" s="229"/>
      <c r="T401" s="230"/>
      <c r="AT401" s="231" t="s">
        <v>162</v>
      </c>
      <c r="AU401" s="231" t="s">
        <v>90</v>
      </c>
      <c r="AV401" s="13" t="s">
        <v>90</v>
      </c>
      <c r="AW401" s="13" t="s">
        <v>41</v>
      </c>
      <c r="AX401" s="13" t="s">
        <v>79</v>
      </c>
      <c r="AY401" s="231" t="s">
        <v>151</v>
      </c>
    </row>
    <row r="402" spans="2:65" s="13" customFormat="1" x14ac:dyDescent="0.3">
      <c r="B402" s="220"/>
      <c r="C402" s="221"/>
      <c r="D402" s="207" t="s">
        <v>162</v>
      </c>
      <c r="E402" s="232" t="s">
        <v>77</v>
      </c>
      <c r="F402" s="233" t="s">
        <v>435</v>
      </c>
      <c r="G402" s="221"/>
      <c r="H402" s="234">
        <v>-2.16</v>
      </c>
      <c r="I402" s="226"/>
      <c r="J402" s="221"/>
      <c r="K402" s="221"/>
      <c r="L402" s="227"/>
      <c r="M402" s="228"/>
      <c r="N402" s="229"/>
      <c r="O402" s="229"/>
      <c r="P402" s="229"/>
      <c r="Q402" s="229"/>
      <c r="R402" s="229"/>
      <c r="S402" s="229"/>
      <c r="T402" s="230"/>
      <c r="AT402" s="231" t="s">
        <v>162</v>
      </c>
      <c r="AU402" s="231" t="s">
        <v>90</v>
      </c>
      <c r="AV402" s="13" t="s">
        <v>90</v>
      </c>
      <c r="AW402" s="13" t="s">
        <v>41</v>
      </c>
      <c r="AX402" s="13" t="s">
        <v>79</v>
      </c>
      <c r="AY402" s="231" t="s">
        <v>151</v>
      </c>
    </row>
    <row r="403" spans="2:65" s="13" customFormat="1" x14ac:dyDescent="0.3">
      <c r="B403" s="220"/>
      <c r="C403" s="221"/>
      <c r="D403" s="207" t="s">
        <v>162</v>
      </c>
      <c r="E403" s="232" t="s">
        <v>77</v>
      </c>
      <c r="F403" s="233" t="s">
        <v>436</v>
      </c>
      <c r="G403" s="221"/>
      <c r="H403" s="234">
        <v>-1.8</v>
      </c>
      <c r="I403" s="226"/>
      <c r="J403" s="221"/>
      <c r="K403" s="221"/>
      <c r="L403" s="227"/>
      <c r="M403" s="228"/>
      <c r="N403" s="229"/>
      <c r="O403" s="229"/>
      <c r="P403" s="229"/>
      <c r="Q403" s="229"/>
      <c r="R403" s="229"/>
      <c r="S403" s="229"/>
      <c r="T403" s="230"/>
      <c r="AT403" s="231" t="s">
        <v>162</v>
      </c>
      <c r="AU403" s="231" t="s">
        <v>90</v>
      </c>
      <c r="AV403" s="13" t="s">
        <v>90</v>
      </c>
      <c r="AW403" s="13" t="s">
        <v>41</v>
      </c>
      <c r="AX403" s="13" t="s">
        <v>79</v>
      </c>
      <c r="AY403" s="231" t="s">
        <v>151</v>
      </c>
    </row>
    <row r="404" spans="2:65" s="13" customFormat="1" x14ac:dyDescent="0.3">
      <c r="B404" s="220"/>
      <c r="C404" s="221"/>
      <c r="D404" s="207" t="s">
        <v>162</v>
      </c>
      <c r="E404" s="232" t="s">
        <v>77</v>
      </c>
      <c r="F404" s="233" t="s">
        <v>457</v>
      </c>
      <c r="G404" s="221"/>
      <c r="H404" s="234">
        <v>-3.6</v>
      </c>
      <c r="I404" s="226"/>
      <c r="J404" s="221"/>
      <c r="K404" s="221"/>
      <c r="L404" s="227"/>
      <c r="M404" s="228"/>
      <c r="N404" s="229"/>
      <c r="O404" s="229"/>
      <c r="P404" s="229"/>
      <c r="Q404" s="229"/>
      <c r="R404" s="229"/>
      <c r="S404" s="229"/>
      <c r="T404" s="230"/>
      <c r="AT404" s="231" t="s">
        <v>162</v>
      </c>
      <c r="AU404" s="231" t="s">
        <v>90</v>
      </c>
      <c r="AV404" s="13" t="s">
        <v>90</v>
      </c>
      <c r="AW404" s="13" t="s">
        <v>41</v>
      </c>
      <c r="AX404" s="13" t="s">
        <v>79</v>
      </c>
      <c r="AY404" s="231" t="s">
        <v>151</v>
      </c>
    </row>
    <row r="405" spans="2:65" s="15" customFormat="1" x14ac:dyDescent="0.3">
      <c r="B405" s="260"/>
      <c r="C405" s="261"/>
      <c r="D405" s="207" t="s">
        <v>162</v>
      </c>
      <c r="E405" s="262" t="s">
        <v>77</v>
      </c>
      <c r="F405" s="263" t="s">
        <v>321</v>
      </c>
      <c r="G405" s="261"/>
      <c r="H405" s="264">
        <v>67.588999999999999</v>
      </c>
      <c r="I405" s="265"/>
      <c r="J405" s="261"/>
      <c r="K405" s="261"/>
      <c r="L405" s="266"/>
      <c r="M405" s="267"/>
      <c r="N405" s="268"/>
      <c r="O405" s="268"/>
      <c r="P405" s="268"/>
      <c r="Q405" s="268"/>
      <c r="R405" s="268"/>
      <c r="S405" s="268"/>
      <c r="T405" s="269"/>
      <c r="AT405" s="270" t="s">
        <v>162</v>
      </c>
      <c r="AU405" s="270" t="s">
        <v>90</v>
      </c>
      <c r="AV405" s="15" t="s">
        <v>175</v>
      </c>
      <c r="AW405" s="15" t="s">
        <v>41</v>
      </c>
      <c r="AX405" s="15" t="s">
        <v>79</v>
      </c>
      <c r="AY405" s="270" t="s">
        <v>151</v>
      </c>
    </row>
    <row r="406" spans="2:65" s="12" customFormat="1" x14ac:dyDescent="0.3">
      <c r="B406" s="209"/>
      <c r="C406" s="210"/>
      <c r="D406" s="207" t="s">
        <v>162</v>
      </c>
      <c r="E406" s="211" t="s">
        <v>77</v>
      </c>
      <c r="F406" s="212" t="s">
        <v>365</v>
      </c>
      <c r="G406" s="210"/>
      <c r="H406" s="213" t="s">
        <v>77</v>
      </c>
      <c r="I406" s="214"/>
      <c r="J406" s="210"/>
      <c r="K406" s="210"/>
      <c r="L406" s="215"/>
      <c r="M406" s="216"/>
      <c r="N406" s="217"/>
      <c r="O406" s="217"/>
      <c r="P406" s="217"/>
      <c r="Q406" s="217"/>
      <c r="R406" s="217"/>
      <c r="S406" s="217"/>
      <c r="T406" s="218"/>
      <c r="AT406" s="219" t="s">
        <v>162</v>
      </c>
      <c r="AU406" s="219" t="s">
        <v>90</v>
      </c>
      <c r="AV406" s="12" t="s">
        <v>23</v>
      </c>
      <c r="AW406" s="12" t="s">
        <v>41</v>
      </c>
      <c r="AX406" s="12" t="s">
        <v>79</v>
      </c>
      <c r="AY406" s="219" t="s">
        <v>151</v>
      </c>
    </row>
    <row r="407" spans="2:65" s="12" customFormat="1" x14ac:dyDescent="0.3">
      <c r="B407" s="209"/>
      <c r="C407" s="210"/>
      <c r="D407" s="207" t="s">
        <v>162</v>
      </c>
      <c r="E407" s="211" t="s">
        <v>77</v>
      </c>
      <c r="F407" s="212" t="s">
        <v>458</v>
      </c>
      <c r="G407" s="210"/>
      <c r="H407" s="213" t="s">
        <v>77</v>
      </c>
      <c r="I407" s="214"/>
      <c r="J407" s="210"/>
      <c r="K407" s="210"/>
      <c r="L407" s="215"/>
      <c r="M407" s="216"/>
      <c r="N407" s="217"/>
      <c r="O407" s="217"/>
      <c r="P407" s="217"/>
      <c r="Q407" s="217"/>
      <c r="R407" s="217"/>
      <c r="S407" s="217"/>
      <c r="T407" s="218"/>
      <c r="AT407" s="219" t="s">
        <v>162</v>
      </c>
      <c r="AU407" s="219" t="s">
        <v>90</v>
      </c>
      <c r="AV407" s="12" t="s">
        <v>23</v>
      </c>
      <c r="AW407" s="12" t="s">
        <v>41</v>
      </c>
      <c r="AX407" s="12" t="s">
        <v>79</v>
      </c>
      <c r="AY407" s="219" t="s">
        <v>151</v>
      </c>
    </row>
    <row r="408" spans="2:65" s="13" customFormat="1" x14ac:dyDescent="0.3">
      <c r="B408" s="220"/>
      <c r="C408" s="221"/>
      <c r="D408" s="207" t="s">
        <v>162</v>
      </c>
      <c r="E408" s="232" t="s">
        <v>77</v>
      </c>
      <c r="F408" s="233" t="s">
        <v>459</v>
      </c>
      <c r="G408" s="221"/>
      <c r="H408" s="234">
        <v>40.32</v>
      </c>
      <c r="I408" s="226"/>
      <c r="J408" s="221"/>
      <c r="K408" s="221"/>
      <c r="L408" s="227"/>
      <c r="M408" s="228"/>
      <c r="N408" s="229"/>
      <c r="O408" s="229"/>
      <c r="P408" s="229"/>
      <c r="Q408" s="229"/>
      <c r="R408" s="229"/>
      <c r="S408" s="229"/>
      <c r="T408" s="230"/>
      <c r="AT408" s="231" t="s">
        <v>162</v>
      </c>
      <c r="AU408" s="231" t="s">
        <v>90</v>
      </c>
      <c r="AV408" s="13" t="s">
        <v>90</v>
      </c>
      <c r="AW408" s="13" t="s">
        <v>41</v>
      </c>
      <c r="AX408" s="13" t="s">
        <v>79</v>
      </c>
      <c r="AY408" s="231" t="s">
        <v>151</v>
      </c>
    </row>
    <row r="409" spans="2:65" s="15" customFormat="1" x14ac:dyDescent="0.3">
      <c r="B409" s="260"/>
      <c r="C409" s="261"/>
      <c r="D409" s="207" t="s">
        <v>162</v>
      </c>
      <c r="E409" s="262" t="s">
        <v>77</v>
      </c>
      <c r="F409" s="263" t="s">
        <v>321</v>
      </c>
      <c r="G409" s="261"/>
      <c r="H409" s="264">
        <v>40.32</v>
      </c>
      <c r="I409" s="265"/>
      <c r="J409" s="261"/>
      <c r="K409" s="261"/>
      <c r="L409" s="266"/>
      <c r="M409" s="267"/>
      <c r="N409" s="268"/>
      <c r="O409" s="268"/>
      <c r="P409" s="268"/>
      <c r="Q409" s="268"/>
      <c r="R409" s="268"/>
      <c r="S409" s="268"/>
      <c r="T409" s="269"/>
      <c r="AT409" s="270" t="s">
        <v>162</v>
      </c>
      <c r="AU409" s="270" t="s">
        <v>90</v>
      </c>
      <c r="AV409" s="15" t="s">
        <v>175</v>
      </c>
      <c r="AW409" s="15" t="s">
        <v>41</v>
      </c>
      <c r="AX409" s="15" t="s">
        <v>79</v>
      </c>
      <c r="AY409" s="270" t="s">
        <v>151</v>
      </c>
    </row>
    <row r="410" spans="2:65" s="12" customFormat="1" x14ac:dyDescent="0.3">
      <c r="B410" s="209"/>
      <c r="C410" s="210"/>
      <c r="D410" s="207" t="s">
        <v>162</v>
      </c>
      <c r="E410" s="211" t="s">
        <v>77</v>
      </c>
      <c r="F410" s="212" t="s">
        <v>365</v>
      </c>
      <c r="G410" s="210"/>
      <c r="H410" s="213" t="s">
        <v>77</v>
      </c>
      <c r="I410" s="214"/>
      <c r="J410" s="210"/>
      <c r="K410" s="210"/>
      <c r="L410" s="215"/>
      <c r="M410" s="216"/>
      <c r="N410" s="217"/>
      <c r="O410" s="217"/>
      <c r="P410" s="217"/>
      <c r="Q410" s="217"/>
      <c r="R410" s="217"/>
      <c r="S410" s="217"/>
      <c r="T410" s="218"/>
      <c r="AT410" s="219" t="s">
        <v>162</v>
      </c>
      <c r="AU410" s="219" t="s">
        <v>90</v>
      </c>
      <c r="AV410" s="12" t="s">
        <v>23</v>
      </c>
      <c r="AW410" s="12" t="s">
        <v>41</v>
      </c>
      <c r="AX410" s="12" t="s">
        <v>79</v>
      </c>
      <c r="AY410" s="219" t="s">
        <v>151</v>
      </c>
    </row>
    <row r="411" spans="2:65" s="12" customFormat="1" x14ac:dyDescent="0.3">
      <c r="B411" s="209"/>
      <c r="C411" s="210"/>
      <c r="D411" s="207" t="s">
        <v>162</v>
      </c>
      <c r="E411" s="211" t="s">
        <v>77</v>
      </c>
      <c r="F411" s="212" t="s">
        <v>460</v>
      </c>
      <c r="G411" s="210"/>
      <c r="H411" s="213" t="s">
        <v>77</v>
      </c>
      <c r="I411" s="214"/>
      <c r="J411" s="210"/>
      <c r="K411" s="210"/>
      <c r="L411" s="215"/>
      <c r="M411" s="216"/>
      <c r="N411" s="217"/>
      <c r="O411" s="217"/>
      <c r="P411" s="217"/>
      <c r="Q411" s="217"/>
      <c r="R411" s="217"/>
      <c r="S411" s="217"/>
      <c r="T411" s="218"/>
      <c r="AT411" s="219" t="s">
        <v>162</v>
      </c>
      <c r="AU411" s="219" t="s">
        <v>90</v>
      </c>
      <c r="AV411" s="12" t="s">
        <v>23</v>
      </c>
      <c r="AW411" s="12" t="s">
        <v>41</v>
      </c>
      <c r="AX411" s="12" t="s">
        <v>79</v>
      </c>
      <c r="AY411" s="219" t="s">
        <v>151</v>
      </c>
    </row>
    <row r="412" spans="2:65" s="13" customFormat="1" x14ac:dyDescent="0.3">
      <c r="B412" s="220"/>
      <c r="C412" s="221"/>
      <c r="D412" s="207" t="s">
        <v>162</v>
      </c>
      <c r="E412" s="232" t="s">
        <v>77</v>
      </c>
      <c r="F412" s="233" t="s">
        <v>461</v>
      </c>
      <c r="G412" s="221"/>
      <c r="H412" s="234">
        <v>11.05</v>
      </c>
      <c r="I412" s="226"/>
      <c r="J412" s="221"/>
      <c r="K412" s="221"/>
      <c r="L412" s="227"/>
      <c r="M412" s="228"/>
      <c r="N412" s="229"/>
      <c r="O412" s="229"/>
      <c r="P412" s="229"/>
      <c r="Q412" s="229"/>
      <c r="R412" s="229"/>
      <c r="S412" s="229"/>
      <c r="T412" s="230"/>
      <c r="AT412" s="231" t="s">
        <v>162</v>
      </c>
      <c r="AU412" s="231" t="s">
        <v>90</v>
      </c>
      <c r="AV412" s="13" t="s">
        <v>90</v>
      </c>
      <c r="AW412" s="13" t="s">
        <v>41</v>
      </c>
      <c r="AX412" s="13" t="s">
        <v>79</v>
      </c>
      <c r="AY412" s="231" t="s">
        <v>151</v>
      </c>
    </row>
    <row r="413" spans="2:65" s="15" customFormat="1" x14ac:dyDescent="0.3">
      <c r="B413" s="260"/>
      <c r="C413" s="261"/>
      <c r="D413" s="207" t="s">
        <v>162</v>
      </c>
      <c r="E413" s="262" t="s">
        <v>77</v>
      </c>
      <c r="F413" s="263" t="s">
        <v>321</v>
      </c>
      <c r="G413" s="261"/>
      <c r="H413" s="264">
        <v>11.05</v>
      </c>
      <c r="I413" s="265"/>
      <c r="J413" s="261"/>
      <c r="K413" s="261"/>
      <c r="L413" s="266"/>
      <c r="M413" s="267"/>
      <c r="N413" s="268"/>
      <c r="O413" s="268"/>
      <c r="P413" s="268"/>
      <c r="Q413" s="268"/>
      <c r="R413" s="268"/>
      <c r="S413" s="268"/>
      <c r="T413" s="269"/>
      <c r="AT413" s="270" t="s">
        <v>162</v>
      </c>
      <c r="AU413" s="270" t="s">
        <v>90</v>
      </c>
      <c r="AV413" s="15" t="s">
        <v>175</v>
      </c>
      <c r="AW413" s="15" t="s">
        <v>41</v>
      </c>
      <c r="AX413" s="15" t="s">
        <v>79</v>
      </c>
      <c r="AY413" s="270" t="s">
        <v>151</v>
      </c>
    </row>
    <row r="414" spans="2:65" s="14" customFormat="1" x14ac:dyDescent="0.3">
      <c r="B414" s="235"/>
      <c r="C414" s="236"/>
      <c r="D414" s="222" t="s">
        <v>162</v>
      </c>
      <c r="E414" s="237" t="s">
        <v>77</v>
      </c>
      <c r="F414" s="238" t="s">
        <v>174</v>
      </c>
      <c r="G414" s="236"/>
      <c r="H414" s="239">
        <v>118.959</v>
      </c>
      <c r="I414" s="240"/>
      <c r="J414" s="236"/>
      <c r="K414" s="236"/>
      <c r="L414" s="241"/>
      <c r="M414" s="242"/>
      <c r="N414" s="243"/>
      <c r="O414" s="243"/>
      <c r="P414" s="243"/>
      <c r="Q414" s="243"/>
      <c r="R414" s="243"/>
      <c r="S414" s="243"/>
      <c r="T414" s="244"/>
      <c r="AT414" s="245" t="s">
        <v>162</v>
      </c>
      <c r="AU414" s="245" t="s">
        <v>90</v>
      </c>
      <c r="AV414" s="14" t="s">
        <v>158</v>
      </c>
      <c r="AW414" s="14" t="s">
        <v>41</v>
      </c>
      <c r="AX414" s="14" t="s">
        <v>23</v>
      </c>
      <c r="AY414" s="245" t="s">
        <v>151</v>
      </c>
    </row>
    <row r="415" spans="2:65" s="1" customFormat="1" ht="22.5" customHeight="1" x14ac:dyDescent="0.3">
      <c r="B415" s="36"/>
      <c r="C415" s="247" t="s">
        <v>462</v>
      </c>
      <c r="D415" s="247" t="s">
        <v>209</v>
      </c>
      <c r="E415" s="248" t="s">
        <v>463</v>
      </c>
      <c r="F415" s="249" t="s">
        <v>464</v>
      </c>
      <c r="G415" s="250" t="s">
        <v>156</v>
      </c>
      <c r="H415" s="251">
        <v>68.941000000000003</v>
      </c>
      <c r="I415" s="252"/>
      <c r="J415" s="253">
        <f>ROUND(I415*H415,2)</f>
        <v>0</v>
      </c>
      <c r="K415" s="249" t="s">
        <v>157</v>
      </c>
      <c r="L415" s="254"/>
      <c r="M415" s="255" t="s">
        <v>77</v>
      </c>
      <c r="N415" s="256" t="s">
        <v>50</v>
      </c>
      <c r="O415" s="37"/>
      <c r="P415" s="204">
        <f>O415*H415</f>
        <v>0</v>
      </c>
      <c r="Q415" s="204">
        <v>8.9999999999999998E-4</v>
      </c>
      <c r="R415" s="204">
        <f>Q415*H415</f>
        <v>6.2046900000000002E-2</v>
      </c>
      <c r="S415" s="204">
        <v>0</v>
      </c>
      <c r="T415" s="205">
        <f>S415*H415</f>
        <v>0</v>
      </c>
      <c r="AR415" s="19" t="s">
        <v>208</v>
      </c>
      <c r="AT415" s="19" t="s">
        <v>209</v>
      </c>
      <c r="AU415" s="19" t="s">
        <v>90</v>
      </c>
      <c r="AY415" s="19" t="s">
        <v>151</v>
      </c>
      <c r="BE415" s="206">
        <f>IF(N415="základní",J415,0)</f>
        <v>0</v>
      </c>
      <c r="BF415" s="206">
        <f>IF(N415="snížená",J415,0)</f>
        <v>0</v>
      </c>
      <c r="BG415" s="206">
        <f>IF(N415="zákl. přenesená",J415,0)</f>
        <v>0</v>
      </c>
      <c r="BH415" s="206">
        <f>IF(N415="sníž. přenesená",J415,0)</f>
        <v>0</v>
      </c>
      <c r="BI415" s="206">
        <f>IF(N415="nulová",J415,0)</f>
        <v>0</v>
      </c>
      <c r="BJ415" s="19" t="s">
        <v>90</v>
      </c>
      <c r="BK415" s="206">
        <f>ROUND(I415*H415,2)</f>
        <v>0</v>
      </c>
      <c r="BL415" s="19" t="s">
        <v>158</v>
      </c>
      <c r="BM415" s="19" t="s">
        <v>465</v>
      </c>
    </row>
    <row r="416" spans="2:65" s="1" customFormat="1" ht="54" x14ac:dyDescent="0.3">
      <c r="B416" s="36"/>
      <c r="C416" s="58"/>
      <c r="D416" s="207" t="s">
        <v>160</v>
      </c>
      <c r="E416" s="58"/>
      <c r="F416" s="208" t="s">
        <v>466</v>
      </c>
      <c r="G416" s="58"/>
      <c r="H416" s="58"/>
      <c r="I416" s="163"/>
      <c r="J416" s="58"/>
      <c r="K416" s="58"/>
      <c r="L416" s="56"/>
      <c r="M416" s="73"/>
      <c r="N416" s="37"/>
      <c r="O416" s="37"/>
      <c r="P416" s="37"/>
      <c r="Q416" s="37"/>
      <c r="R416" s="37"/>
      <c r="S416" s="37"/>
      <c r="T416" s="74"/>
      <c r="AT416" s="19" t="s">
        <v>160</v>
      </c>
      <c r="AU416" s="19" t="s">
        <v>90</v>
      </c>
    </row>
    <row r="417" spans="2:65" s="12" customFormat="1" x14ac:dyDescent="0.3">
      <c r="B417" s="209"/>
      <c r="C417" s="210"/>
      <c r="D417" s="207" t="s">
        <v>162</v>
      </c>
      <c r="E417" s="211" t="s">
        <v>77</v>
      </c>
      <c r="F417" s="212" t="s">
        <v>467</v>
      </c>
      <c r="G417" s="210"/>
      <c r="H417" s="213" t="s">
        <v>77</v>
      </c>
      <c r="I417" s="214"/>
      <c r="J417" s="210"/>
      <c r="K417" s="210"/>
      <c r="L417" s="215"/>
      <c r="M417" s="216"/>
      <c r="N417" s="217"/>
      <c r="O417" s="217"/>
      <c r="P417" s="217"/>
      <c r="Q417" s="217"/>
      <c r="R417" s="217"/>
      <c r="S417" s="217"/>
      <c r="T417" s="218"/>
      <c r="AT417" s="219" t="s">
        <v>162</v>
      </c>
      <c r="AU417" s="219" t="s">
        <v>90</v>
      </c>
      <c r="AV417" s="12" t="s">
        <v>23</v>
      </c>
      <c r="AW417" s="12" t="s">
        <v>41</v>
      </c>
      <c r="AX417" s="12" t="s">
        <v>79</v>
      </c>
      <c r="AY417" s="219" t="s">
        <v>151</v>
      </c>
    </row>
    <row r="418" spans="2:65" s="13" customFormat="1" x14ac:dyDescent="0.3">
      <c r="B418" s="220"/>
      <c r="C418" s="221"/>
      <c r="D418" s="207" t="s">
        <v>162</v>
      </c>
      <c r="E418" s="232" t="s">
        <v>77</v>
      </c>
      <c r="F418" s="233" t="s">
        <v>468</v>
      </c>
      <c r="G418" s="221"/>
      <c r="H418" s="234">
        <v>67.588999999999999</v>
      </c>
      <c r="I418" s="226"/>
      <c r="J418" s="221"/>
      <c r="K418" s="221"/>
      <c r="L418" s="227"/>
      <c r="M418" s="228"/>
      <c r="N418" s="229"/>
      <c r="O418" s="229"/>
      <c r="P418" s="229"/>
      <c r="Q418" s="229"/>
      <c r="R418" s="229"/>
      <c r="S418" s="229"/>
      <c r="T418" s="230"/>
      <c r="AT418" s="231" t="s">
        <v>162</v>
      </c>
      <c r="AU418" s="231" t="s">
        <v>90</v>
      </c>
      <c r="AV418" s="13" t="s">
        <v>90</v>
      </c>
      <c r="AW418" s="13" t="s">
        <v>41</v>
      </c>
      <c r="AX418" s="13" t="s">
        <v>23</v>
      </c>
      <c r="AY418" s="231" t="s">
        <v>151</v>
      </c>
    </row>
    <row r="419" spans="2:65" s="13" customFormat="1" x14ac:dyDescent="0.3">
      <c r="B419" s="220"/>
      <c r="C419" s="221"/>
      <c r="D419" s="222" t="s">
        <v>162</v>
      </c>
      <c r="E419" s="221"/>
      <c r="F419" s="224" t="s">
        <v>469</v>
      </c>
      <c r="G419" s="221"/>
      <c r="H419" s="225">
        <v>68.941000000000003</v>
      </c>
      <c r="I419" s="226"/>
      <c r="J419" s="221"/>
      <c r="K419" s="221"/>
      <c r="L419" s="227"/>
      <c r="M419" s="228"/>
      <c r="N419" s="229"/>
      <c r="O419" s="229"/>
      <c r="P419" s="229"/>
      <c r="Q419" s="229"/>
      <c r="R419" s="229"/>
      <c r="S419" s="229"/>
      <c r="T419" s="230"/>
      <c r="AT419" s="231" t="s">
        <v>162</v>
      </c>
      <c r="AU419" s="231" t="s">
        <v>90</v>
      </c>
      <c r="AV419" s="13" t="s">
        <v>90</v>
      </c>
      <c r="AW419" s="13" t="s">
        <v>4</v>
      </c>
      <c r="AX419" s="13" t="s">
        <v>23</v>
      </c>
      <c r="AY419" s="231" t="s">
        <v>151</v>
      </c>
    </row>
    <row r="420" spans="2:65" s="1" customFormat="1" ht="22.5" customHeight="1" x14ac:dyDescent="0.3">
      <c r="B420" s="36"/>
      <c r="C420" s="247" t="s">
        <v>470</v>
      </c>
      <c r="D420" s="247" t="s">
        <v>209</v>
      </c>
      <c r="E420" s="248" t="s">
        <v>471</v>
      </c>
      <c r="F420" s="249" t="s">
        <v>472</v>
      </c>
      <c r="G420" s="250" t="s">
        <v>156</v>
      </c>
      <c r="H420" s="251">
        <v>41.125999999999998</v>
      </c>
      <c r="I420" s="252"/>
      <c r="J420" s="253">
        <f>ROUND(I420*H420,2)</f>
        <v>0</v>
      </c>
      <c r="K420" s="249" t="s">
        <v>157</v>
      </c>
      <c r="L420" s="254"/>
      <c r="M420" s="255" t="s">
        <v>77</v>
      </c>
      <c r="N420" s="256" t="s">
        <v>50</v>
      </c>
      <c r="O420" s="37"/>
      <c r="P420" s="204">
        <f>O420*H420</f>
        <v>0</v>
      </c>
      <c r="Q420" s="204">
        <v>3.4000000000000002E-4</v>
      </c>
      <c r="R420" s="204">
        <f>Q420*H420</f>
        <v>1.398284E-2</v>
      </c>
      <c r="S420" s="204">
        <v>0</v>
      </c>
      <c r="T420" s="205">
        <f>S420*H420</f>
        <v>0</v>
      </c>
      <c r="AR420" s="19" t="s">
        <v>208</v>
      </c>
      <c r="AT420" s="19" t="s">
        <v>209</v>
      </c>
      <c r="AU420" s="19" t="s">
        <v>90</v>
      </c>
      <c r="AY420" s="19" t="s">
        <v>151</v>
      </c>
      <c r="BE420" s="206">
        <f>IF(N420="základní",J420,0)</f>
        <v>0</v>
      </c>
      <c r="BF420" s="206">
        <f>IF(N420="snížená",J420,0)</f>
        <v>0</v>
      </c>
      <c r="BG420" s="206">
        <f>IF(N420="zákl. přenesená",J420,0)</f>
        <v>0</v>
      </c>
      <c r="BH420" s="206">
        <f>IF(N420="sníž. přenesená",J420,0)</f>
        <v>0</v>
      </c>
      <c r="BI420" s="206">
        <f>IF(N420="nulová",J420,0)</f>
        <v>0</v>
      </c>
      <c r="BJ420" s="19" t="s">
        <v>90</v>
      </c>
      <c r="BK420" s="206">
        <f>ROUND(I420*H420,2)</f>
        <v>0</v>
      </c>
      <c r="BL420" s="19" t="s">
        <v>158</v>
      </c>
      <c r="BM420" s="19" t="s">
        <v>473</v>
      </c>
    </row>
    <row r="421" spans="2:65" s="1" customFormat="1" ht="40.5" x14ac:dyDescent="0.3">
      <c r="B421" s="36"/>
      <c r="C421" s="58"/>
      <c r="D421" s="207" t="s">
        <v>160</v>
      </c>
      <c r="E421" s="58"/>
      <c r="F421" s="208" t="s">
        <v>474</v>
      </c>
      <c r="G421" s="58"/>
      <c r="H421" s="58"/>
      <c r="I421" s="163"/>
      <c r="J421" s="58"/>
      <c r="K421" s="58"/>
      <c r="L421" s="56"/>
      <c r="M421" s="73"/>
      <c r="N421" s="37"/>
      <c r="O421" s="37"/>
      <c r="P421" s="37"/>
      <c r="Q421" s="37"/>
      <c r="R421" s="37"/>
      <c r="S421" s="37"/>
      <c r="T421" s="74"/>
      <c r="AT421" s="19" t="s">
        <v>160</v>
      </c>
      <c r="AU421" s="19" t="s">
        <v>90</v>
      </c>
    </row>
    <row r="422" spans="2:65" s="12" customFormat="1" x14ac:dyDescent="0.3">
      <c r="B422" s="209"/>
      <c r="C422" s="210"/>
      <c r="D422" s="207" t="s">
        <v>162</v>
      </c>
      <c r="E422" s="211" t="s">
        <v>77</v>
      </c>
      <c r="F422" s="212" t="s">
        <v>475</v>
      </c>
      <c r="G422" s="210"/>
      <c r="H422" s="213" t="s">
        <v>77</v>
      </c>
      <c r="I422" s="214"/>
      <c r="J422" s="210"/>
      <c r="K422" s="210"/>
      <c r="L422" s="215"/>
      <c r="M422" s="216"/>
      <c r="N422" s="217"/>
      <c r="O422" s="217"/>
      <c r="P422" s="217"/>
      <c r="Q422" s="217"/>
      <c r="R422" s="217"/>
      <c r="S422" s="217"/>
      <c r="T422" s="218"/>
      <c r="AT422" s="219" t="s">
        <v>162</v>
      </c>
      <c r="AU422" s="219" t="s">
        <v>90</v>
      </c>
      <c r="AV422" s="12" t="s">
        <v>23</v>
      </c>
      <c r="AW422" s="12" t="s">
        <v>41</v>
      </c>
      <c r="AX422" s="12" t="s">
        <v>79</v>
      </c>
      <c r="AY422" s="219" t="s">
        <v>151</v>
      </c>
    </row>
    <row r="423" spans="2:65" s="13" customFormat="1" x14ac:dyDescent="0.3">
      <c r="B423" s="220"/>
      <c r="C423" s="221"/>
      <c r="D423" s="207" t="s">
        <v>162</v>
      </c>
      <c r="E423" s="232" t="s">
        <v>77</v>
      </c>
      <c r="F423" s="233" t="s">
        <v>476</v>
      </c>
      <c r="G423" s="221"/>
      <c r="H423" s="234">
        <v>40.32</v>
      </c>
      <c r="I423" s="226"/>
      <c r="J423" s="221"/>
      <c r="K423" s="221"/>
      <c r="L423" s="227"/>
      <c r="M423" s="228"/>
      <c r="N423" s="229"/>
      <c r="O423" s="229"/>
      <c r="P423" s="229"/>
      <c r="Q423" s="229"/>
      <c r="R423" s="229"/>
      <c r="S423" s="229"/>
      <c r="T423" s="230"/>
      <c r="AT423" s="231" t="s">
        <v>162</v>
      </c>
      <c r="AU423" s="231" t="s">
        <v>90</v>
      </c>
      <c r="AV423" s="13" t="s">
        <v>90</v>
      </c>
      <c r="AW423" s="13" t="s">
        <v>41</v>
      </c>
      <c r="AX423" s="13" t="s">
        <v>23</v>
      </c>
      <c r="AY423" s="231" t="s">
        <v>151</v>
      </c>
    </row>
    <row r="424" spans="2:65" s="13" customFormat="1" x14ac:dyDescent="0.3">
      <c r="B424" s="220"/>
      <c r="C424" s="221"/>
      <c r="D424" s="222" t="s">
        <v>162</v>
      </c>
      <c r="E424" s="221"/>
      <c r="F424" s="224" t="s">
        <v>477</v>
      </c>
      <c r="G424" s="221"/>
      <c r="H424" s="225">
        <v>41.125999999999998</v>
      </c>
      <c r="I424" s="226"/>
      <c r="J424" s="221"/>
      <c r="K424" s="221"/>
      <c r="L424" s="227"/>
      <c r="M424" s="228"/>
      <c r="N424" s="229"/>
      <c r="O424" s="229"/>
      <c r="P424" s="229"/>
      <c r="Q424" s="229"/>
      <c r="R424" s="229"/>
      <c r="S424" s="229"/>
      <c r="T424" s="230"/>
      <c r="AT424" s="231" t="s">
        <v>162</v>
      </c>
      <c r="AU424" s="231" t="s">
        <v>90</v>
      </c>
      <c r="AV424" s="13" t="s">
        <v>90</v>
      </c>
      <c r="AW424" s="13" t="s">
        <v>4</v>
      </c>
      <c r="AX424" s="13" t="s">
        <v>23</v>
      </c>
      <c r="AY424" s="231" t="s">
        <v>151</v>
      </c>
    </row>
    <row r="425" spans="2:65" s="1" customFormat="1" ht="22.5" customHeight="1" x14ac:dyDescent="0.3">
      <c r="B425" s="36"/>
      <c r="C425" s="247" t="s">
        <v>478</v>
      </c>
      <c r="D425" s="247" t="s">
        <v>209</v>
      </c>
      <c r="E425" s="248" t="s">
        <v>479</v>
      </c>
      <c r="F425" s="249" t="s">
        <v>480</v>
      </c>
      <c r="G425" s="250" t="s">
        <v>156</v>
      </c>
      <c r="H425" s="251">
        <v>11.271000000000001</v>
      </c>
      <c r="I425" s="252"/>
      <c r="J425" s="253">
        <f>ROUND(I425*H425,2)</f>
        <v>0</v>
      </c>
      <c r="K425" s="249" t="s">
        <v>157</v>
      </c>
      <c r="L425" s="254"/>
      <c r="M425" s="255" t="s">
        <v>77</v>
      </c>
      <c r="N425" s="256" t="s">
        <v>50</v>
      </c>
      <c r="O425" s="37"/>
      <c r="P425" s="204">
        <f>O425*H425</f>
        <v>0</v>
      </c>
      <c r="Q425" s="204">
        <v>5.1000000000000004E-4</v>
      </c>
      <c r="R425" s="204">
        <f>Q425*H425</f>
        <v>5.748210000000001E-3</v>
      </c>
      <c r="S425" s="204">
        <v>0</v>
      </c>
      <c r="T425" s="205">
        <f>S425*H425</f>
        <v>0</v>
      </c>
      <c r="AR425" s="19" t="s">
        <v>208</v>
      </c>
      <c r="AT425" s="19" t="s">
        <v>209</v>
      </c>
      <c r="AU425" s="19" t="s">
        <v>90</v>
      </c>
      <c r="AY425" s="19" t="s">
        <v>151</v>
      </c>
      <c r="BE425" s="206">
        <f>IF(N425="základní",J425,0)</f>
        <v>0</v>
      </c>
      <c r="BF425" s="206">
        <f>IF(N425="snížená",J425,0)</f>
        <v>0</v>
      </c>
      <c r="BG425" s="206">
        <f>IF(N425="zákl. přenesená",J425,0)</f>
        <v>0</v>
      </c>
      <c r="BH425" s="206">
        <f>IF(N425="sníž. přenesená",J425,0)</f>
        <v>0</v>
      </c>
      <c r="BI425" s="206">
        <f>IF(N425="nulová",J425,0)</f>
        <v>0</v>
      </c>
      <c r="BJ425" s="19" t="s">
        <v>90</v>
      </c>
      <c r="BK425" s="206">
        <f>ROUND(I425*H425,2)</f>
        <v>0</v>
      </c>
      <c r="BL425" s="19" t="s">
        <v>158</v>
      </c>
      <c r="BM425" s="19" t="s">
        <v>481</v>
      </c>
    </row>
    <row r="426" spans="2:65" s="1" customFormat="1" ht="40.5" x14ac:dyDescent="0.3">
      <c r="B426" s="36"/>
      <c r="C426" s="58"/>
      <c r="D426" s="207" t="s">
        <v>160</v>
      </c>
      <c r="E426" s="58"/>
      <c r="F426" s="208" t="s">
        <v>482</v>
      </c>
      <c r="G426" s="58"/>
      <c r="H426" s="58"/>
      <c r="I426" s="163"/>
      <c r="J426" s="58"/>
      <c r="K426" s="58"/>
      <c r="L426" s="56"/>
      <c r="M426" s="73"/>
      <c r="N426" s="37"/>
      <c r="O426" s="37"/>
      <c r="P426" s="37"/>
      <c r="Q426" s="37"/>
      <c r="R426" s="37"/>
      <c r="S426" s="37"/>
      <c r="T426" s="74"/>
      <c r="AT426" s="19" t="s">
        <v>160</v>
      </c>
      <c r="AU426" s="19" t="s">
        <v>90</v>
      </c>
    </row>
    <row r="427" spans="2:65" s="12" customFormat="1" x14ac:dyDescent="0.3">
      <c r="B427" s="209"/>
      <c r="C427" s="210"/>
      <c r="D427" s="207" t="s">
        <v>162</v>
      </c>
      <c r="E427" s="211" t="s">
        <v>77</v>
      </c>
      <c r="F427" s="212" t="s">
        <v>460</v>
      </c>
      <c r="G427" s="210"/>
      <c r="H427" s="213" t="s">
        <v>77</v>
      </c>
      <c r="I427" s="214"/>
      <c r="J427" s="210"/>
      <c r="K427" s="210"/>
      <c r="L427" s="215"/>
      <c r="M427" s="216"/>
      <c r="N427" s="217"/>
      <c r="O427" s="217"/>
      <c r="P427" s="217"/>
      <c r="Q427" s="217"/>
      <c r="R427" s="217"/>
      <c r="S427" s="217"/>
      <c r="T427" s="218"/>
      <c r="AT427" s="219" t="s">
        <v>162</v>
      </c>
      <c r="AU427" s="219" t="s">
        <v>90</v>
      </c>
      <c r="AV427" s="12" t="s">
        <v>23</v>
      </c>
      <c r="AW427" s="12" t="s">
        <v>41</v>
      </c>
      <c r="AX427" s="12" t="s">
        <v>79</v>
      </c>
      <c r="AY427" s="219" t="s">
        <v>151</v>
      </c>
    </row>
    <row r="428" spans="2:65" s="13" customFormat="1" x14ac:dyDescent="0.3">
      <c r="B428" s="220"/>
      <c r="C428" s="221"/>
      <c r="D428" s="207" t="s">
        <v>162</v>
      </c>
      <c r="E428" s="232" t="s">
        <v>77</v>
      </c>
      <c r="F428" s="233" t="s">
        <v>483</v>
      </c>
      <c r="G428" s="221"/>
      <c r="H428" s="234">
        <v>11.05</v>
      </c>
      <c r="I428" s="226"/>
      <c r="J428" s="221"/>
      <c r="K428" s="221"/>
      <c r="L428" s="227"/>
      <c r="M428" s="228"/>
      <c r="N428" s="229"/>
      <c r="O428" s="229"/>
      <c r="P428" s="229"/>
      <c r="Q428" s="229"/>
      <c r="R428" s="229"/>
      <c r="S428" s="229"/>
      <c r="T428" s="230"/>
      <c r="AT428" s="231" t="s">
        <v>162</v>
      </c>
      <c r="AU428" s="231" t="s">
        <v>90</v>
      </c>
      <c r="AV428" s="13" t="s">
        <v>90</v>
      </c>
      <c r="AW428" s="13" t="s">
        <v>41</v>
      </c>
      <c r="AX428" s="13" t="s">
        <v>23</v>
      </c>
      <c r="AY428" s="231" t="s">
        <v>151</v>
      </c>
    </row>
    <row r="429" spans="2:65" s="13" customFormat="1" x14ac:dyDescent="0.3">
      <c r="B429" s="220"/>
      <c r="C429" s="221"/>
      <c r="D429" s="222" t="s">
        <v>162</v>
      </c>
      <c r="E429" s="221"/>
      <c r="F429" s="224" t="s">
        <v>484</v>
      </c>
      <c r="G429" s="221"/>
      <c r="H429" s="225">
        <v>11.271000000000001</v>
      </c>
      <c r="I429" s="226"/>
      <c r="J429" s="221"/>
      <c r="K429" s="221"/>
      <c r="L429" s="227"/>
      <c r="M429" s="228"/>
      <c r="N429" s="229"/>
      <c r="O429" s="229"/>
      <c r="P429" s="229"/>
      <c r="Q429" s="229"/>
      <c r="R429" s="229"/>
      <c r="S429" s="229"/>
      <c r="T429" s="230"/>
      <c r="AT429" s="231" t="s">
        <v>162</v>
      </c>
      <c r="AU429" s="231" t="s">
        <v>90</v>
      </c>
      <c r="AV429" s="13" t="s">
        <v>90</v>
      </c>
      <c r="AW429" s="13" t="s">
        <v>4</v>
      </c>
      <c r="AX429" s="13" t="s">
        <v>23</v>
      </c>
      <c r="AY429" s="231" t="s">
        <v>151</v>
      </c>
    </row>
    <row r="430" spans="2:65" s="1" customFormat="1" ht="22.5" customHeight="1" x14ac:dyDescent="0.3">
      <c r="B430" s="36"/>
      <c r="C430" s="195" t="s">
        <v>485</v>
      </c>
      <c r="D430" s="195" t="s">
        <v>153</v>
      </c>
      <c r="E430" s="196" t="s">
        <v>486</v>
      </c>
      <c r="F430" s="197" t="s">
        <v>487</v>
      </c>
      <c r="G430" s="198" t="s">
        <v>156</v>
      </c>
      <c r="H430" s="199">
        <v>40.32</v>
      </c>
      <c r="I430" s="200"/>
      <c r="J430" s="201">
        <f>ROUND(I430*H430,2)</f>
        <v>0</v>
      </c>
      <c r="K430" s="197" t="s">
        <v>157</v>
      </c>
      <c r="L430" s="56"/>
      <c r="M430" s="202" t="s">
        <v>77</v>
      </c>
      <c r="N430" s="203" t="s">
        <v>50</v>
      </c>
      <c r="O430" s="37"/>
      <c r="P430" s="204">
        <f>O430*H430</f>
        <v>0</v>
      </c>
      <c r="Q430" s="204">
        <v>8.3125600000000001E-3</v>
      </c>
      <c r="R430" s="204">
        <f>Q430*H430</f>
        <v>0.33516241920000001</v>
      </c>
      <c r="S430" s="204">
        <v>0</v>
      </c>
      <c r="T430" s="205">
        <f>S430*H430</f>
        <v>0</v>
      </c>
      <c r="AR430" s="19" t="s">
        <v>158</v>
      </c>
      <c r="AT430" s="19" t="s">
        <v>153</v>
      </c>
      <c r="AU430" s="19" t="s">
        <v>90</v>
      </c>
      <c r="AY430" s="19" t="s">
        <v>151</v>
      </c>
      <c r="BE430" s="206">
        <f>IF(N430="základní",J430,0)</f>
        <v>0</v>
      </c>
      <c r="BF430" s="206">
        <f>IF(N430="snížená",J430,0)</f>
        <v>0</v>
      </c>
      <c r="BG430" s="206">
        <f>IF(N430="zákl. přenesená",J430,0)</f>
        <v>0</v>
      </c>
      <c r="BH430" s="206">
        <f>IF(N430="sníž. přenesená",J430,0)</f>
        <v>0</v>
      </c>
      <c r="BI430" s="206">
        <f>IF(N430="nulová",J430,0)</f>
        <v>0</v>
      </c>
      <c r="BJ430" s="19" t="s">
        <v>90</v>
      </c>
      <c r="BK430" s="206">
        <f>ROUND(I430*H430,2)</f>
        <v>0</v>
      </c>
      <c r="BL430" s="19" t="s">
        <v>158</v>
      </c>
      <c r="BM430" s="19" t="s">
        <v>488</v>
      </c>
    </row>
    <row r="431" spans="2:65" s="1" customFormat="1" ht="27" x14ac:dyDescent="0.3">
      <c r="B431" s="36"/>
      <c r="C431" s="58"/>
      <c r="D431" s="207" t="s">
        <v>160</v>
      </c>
      <c r="E431" s="58"/>
      <c r="F431" s="208" t="s">
        <v>489</v>
      </c>
      <c r="G431" s="58"/>
      <c r="H431" s="58"/>
      <c r="I431" s="163"/>
      <c r="J431" s="58"/>
      <c r="K431" s="58"/>
      <c r="L431" s="56"/>
      <c r="M431" s="73"/>
      <c r="N431" s="37"/>
      <c r="O431" s="37"/>
      <c r="P431" s="37"/>
      <c r="Q431" s="37"/>
      <c r="R431" s="37"/>
      <c r="S431" s="37"/>
      <c r="T431" s="74"/>
      <c r="AT431" s="19" t="s">
        <v>160</v>
      </c>
      <c r="AU431" s="19" t="s">
        <v>90</v>
      </c>
    </row>
    <row r="432" spans="2:65" s="12" customFormat="1" x14ac:dyDescent="0.3">
      <c r="B432" s="209"/>
      <c r="C432" s="210"/>
      <c r="D432" s="207" t="s">
        <v>162</v>
      </c>
      <c r="E432" s="211" t="s">
        <v>77</v>
      </c>
      <c r="F432" s="212" t="s">
        <v>163</v>
      </c>
      <c r="G432" s="210"/>
      <c r="H432" s="213" t="s">
        <v>77</v>
      </c>
      <c r="I432" s="214"/>
      <c r="J432" s="210"/>
      <c r="K432" s="210"/>
      <c r="L432" s="215"/>
      <c r="M432" s="216"/>
      <c r="N432" s="217"/>
      <c r="O432" s="217"/>
      <c r="P432" s="217"/>
      <c r="Q432" s="217"/>
      <c r="R432" s="217"/>
      <c r="S432" s="217"/>
      <c r="T432" s="218"/>
      <c r="AT432" s="219" t="s">
        <v>162</v>
      </c>
      <c r="AU432" s="219" t="s">
        <v>90</v>
      </c>
      <c r="AV432" s="12" t="s">
        <v>23</v>
      </c>
      <c r="AW432" s="12" t="s">
        <v>41</v>
      </c>
      <c r="AX432" s="12" t="s">
        <v>79</v>
      </c>
      <c r="AY432" s="219" t="s">
        <v>151</v>
      </c>
    </row>
    <row r="433" spans="2:65" s="12" customFormat="1" x14ac:dyDescent="0.3">
      <c r="B433" s="209"/>
      <c r="C433" s="210"/>
      <c r="D433" s="207" t="s">
        <v>162</v>
      </c>
      <c r="E433" s="211" t="s">
        <v>77</v>
      </c>
      <c r="F433" s="212" t="s">
        <v>365</v>
      </c>
      <c r="G433" s="210"/>
      <c r="H433" s="213" t="s">
        <v>77</v>
      </c>
      <c r="I433" s="214"/>
      <c r="J433" s="210"/>
      <c r="K433" s="210"/>
      <c r="L433" s="215"/>
      <c r="M433" s="216"/>
      <c r="N433" s="217"/>
      <c r="O433" s="217"/>
      <c r="P433" s="217"/>
      <c r="Q433" s="217"/>
      <c r="R433" s="217"/>
      <c r="S433" s="217"/>
      <c r="T433" s="218"/>
      <c r="AT433" s="219" t="s">
        <v>162</v>
      </c>
      <c r="AU433" s="219" t="s">
        <v>90</v>
      </c>
      <c r="AV433" s="12" t="s">
        <v>23</v>
      </c>
      <c r="AW433" s="12" t="s">
        <v>41</v>
      </c>
      <c r="AX433" s="12" t="s">
        <v>79</v>
      </c>
      <c r="AY433" s="219" t="s">
        <v>151</v>
      </c>
    </row>
    <row r="434" spans="2:65" s="12" customFormat="1" x14ac:dyDescent="0.3">
      <c r="B434" s="209"/>
      <c r="C434" s="210"/>
      <c r="D434" s="207" t="s">
        <v>162</v>
      </c>
      <c r="E434" s="211" t="s">
        <v>77</v>
      </c>
      <c r="F434" s="212" t="s">
        <v>490</v>
      </c>
      <c r="G434" s="210"/>
      <c r="H434" s="213" t="s">
        <v>77</v>
      </c>
      <c r="I434" s="214"/>
      <c r="J434" s="210"/>
      <c r="K434" s="210"/>
      <c r="L434" s="215"/>
      <c r="M434" s="216"/>
      <c r="N434" s="217"/>
      <c r="O434" s="217"/>
      <c r="P434" s="217"/>
      <c r="Q434" s="217"/>
      <c r="R434" s="217"/>
      <c r="S434" s="217"/>
      <c r="T434" s="218"/>
      <c r="AT434" s="219" t="s">
        <v>162</v>
      </c>
      <c r="AU434" s="219" t="s">
        <v>90</v>
      </c>
      <c r="AV434" s="12" t="s">
        <v>23</v>
      </c>
      <c r="AW434" s="12" t="s">
        <v>41</v>
      </c>
      <c r="AX434" s="12" t="s">
        <v>79</v>
      </c>
      <c r="AY434" s="219" t="s">
        <v>151</v>
      </c>
    </row>
    <row r="435" spans="2:65" s="13" customFormat="1" x14ac:dyDescent="0.3">
      <c r="B435" s="220"/>
      <c r="C435" s="221"/>
      <c r="D435" s="222" t="s">
        <v>162</v>
      </c>
      <c r="E435" s="223" t="s">
        <v>77</v>
      </c>
      <c r="F435" s="224" t="s">
        <v>459</v>
      </c>
      <c r="G435" s="221"/>
      <c r="H435" s="225">
        <v>40.32</v>
      </c>
      <c r="I435" s="226"/>
      <c r="J435" s="221"/>
      <c r="K435" s="221"/>
      <c r="L435" s="227"/>
      <c r="M435" s="228"/>
      <c r="N435" s="229"/>
      <c r="O435" s="229"/>
      <c r="P435" s="229"/>
      <c r="Q435" s="229"/>
      <c r="R435" s="229"/>
      <c r="S435" s="229"/>
      <c r="T435" s="230"/>
      <c r="AT435" s="231" t="s">
        <v>162</v>
      </c>
      <c r="AU435" s="231" t="s">
        <v>90</v>
      </c>
      <c r="AV435" s="13" t="s">
        <v>90</v>
      </c>
      <c r="AW435" s="13" t="s">
        <v>41</v>
      </c>
      <c r="AX435" s="13" t="s">
        <v>23</v>
      </c>
      <c r="AY435" s="231" t="s">
        <v>151</v>
      </c>
    </row>
    <row r="436" spans="2:65" s="1" customFormat="1" ht="22.5" customHeight="1" x14ac:dyDescent="0.3">
      <c r="B436" s="36"/>
      <c r="C436" s="247" t="s">
        <v>491</v>
      </c>
      <c r="D436" s="247" t="s">
        <v>209</v>
      </c>
      <c r="E436" s="248" t="s">
        <v>492</v>
      </c>
      <c r="F436" s="249" t="s">
        <v>493</v>
      </c>
      <c r="G436" s="250" t="s">
        <v>156</v>
      </c>
      <c r="H436" s="251">
        <v>41.125999999999998</v>
      </c>
      <c r="I436" s="252"/>
      <c r="J436" s="253">
        <f>ROUND(I436*H436,2)</f>
        <v>0</v>
      </c>
      <c r="K436" s="249" t="s">
        <v>157</v>
      </c>
      <c r="L436" s="254"/>
      <c r="M436" s="255" t="s">
        <v>77</v>
      </c>
      <c r="N436" s="256" t="s">
        <v>50</v>
      </c>
      <c r="O436" s="37"/>
      <c r="P436" s="204">
        <f>O436*H436</f>
        <v>0</v>
      </c>
      <c r="Q436" s="204">
        <v>1.5E-3</v>
      </c>
      <c r="R436" s="204">
        <f>Q436*H436</f>
        <v>6.1689000000000001E-2</v>
      </c>
      <c r="S436" s="204">
        <v>0</v>
      </c>
      <c r="T436" s="205">
        <f>S436*H436</f>
        <v>0</v>
      </c>
      <c r="AR436" s="19" t="s">
        <v>208</v>
      </c>
      <c r="AT436" s="19" t="s">
        <v>209</v>
      </c>
      <c r="AU436" s="19" t="s">
        <v>90</v>
      </c>
      <c r="AY436" s="19" t="s">
        <v>151</v>
      </c>
      <c r="BE436" s="206">
        <f>IF(N436="základní",J436,0)</f>
        <v>0</v>
      </c>
      <c r="BF436" s="206">
        <f>IF(N436="snížená",J436,0)</f>
        <v>0</v>
      </c>
      <c r="BG436" s="206">
        <f>IF(N436="zákl. přenesená",J436,0)</f>
        <v>0</v>
      </c>
      <c r="BH436" s="206">
        <f>IF(N436="sníž. přenesená",J436,0)</f>
        <v>0</v>
      </c>
      <c r="BI436" s="206">
        <f>IF(N436="nulová",J436,0)</f>
        <v>0</v>
      </c>
      <c r="BJ436" s="19" t="s">
        <v>90</v>
      </c>
      <c r="BK436" s="206">
        <f>ROUND(I436*H436,2)</f>
        <v>0</v>
      </c>
      <c r="BL436" s="19" t="s">
        <v>158</v>
      </c>
      <c r="BM436" s="19" t="s">
        <v>494</v>
      </c>
    </row>
    <row r="437" spans="2:65" s="1" customFormat="1" ht="27" x14ac:dyDescent="0.3">
      <c r="B437" s="36"/>
      <c r="C437" s="58"/>
      <c r="D437" s="207" t="s">
        <v>160</v>
      </c>
      <c r="E437" s="58"/>
      <c r="F437" s="208" t="s">
        <v>495</v>
      </c>
      <c r="G437" s="58"/>
      <c r="H437" s="58"/>
      <c r="I437" s="163"/>
      <c r="J437" s="58"/>
      <c r="K437" s="58"/>
      <c r="L437" s="56"/>
      <c r="M437" s="73"/>
      <c r="N437" s="37"/>
      <c r="O437" s="37"/>
      <c r="P437" s="37"/>
      <c r="Q437" s="37"/>
      <c r="R437" s="37"/>
      <c r="S437" s="37"/>
      <c r="T437" s="74"/>
      <c r="AT437" s="19" t="s">
        <v>160</v>
      </c>
      <c r="AU437" s="19" t="s">
        <v>90</v>
      </c>
    </row>
    <row r="438" spans="2:65" s="13" customFormat="1" x14ac:dyDescent="0.3">
      <c r="B438" s="220"/>
      <c r="C438" s="221"/>
      <c r="D438" s="222" t="s">
        <v>162</v>
      </c>
      <c r="E438" s="221"/>
      <c r="F438" s="224" t="s">
        <v>477</v>
      </c>
      <c r="G438" s="221"/>
      <c r="H438" s="225">
        <v>41.125999999999998</v>
      </c>
      <c r="I438" s="226"/>
      <c r="J438" s="221"/>
      <c r="K438" s="221"/>
      <c r="L438" s="227"/>
      <c r="M438" s="228"/>
      <c r="N438" s="229"/>
      <c r="O438" s="229"/>
      <c r="P438" s="229"/>
      <c r="Q438" s="229"/>
      <c r="R438" s="229"/>
      <c r="S438" s="229"/>
      <c r="T438" s="230"/>
      <c r="AT438" s="231" t="s">
        <v>162</v>
      </c>
      <c r="AU438" s="231" t="s">
        <v>90</v>
      </c>
      <c r="AV438" s="13" t="s">
        <v>90</v>
      </c>
      <c r="AW438" s="13" t="s">
        <v>4</v>
      </c>
      <c r="AX438" s="13" t="s">
        <v>23</v>
      </c>
      <c r="AY438" s="231" t="s">
        <v>151</v>
      </c>
    </row>
    <row r="439" spans="2:65" s="1" customFormat="1" ht="22.5" customHeight="1" x14ac:dyDescent="0.3">
      <c r="B439" s="36"/>
      <c r="C439" s="195" t="s">
        <v>496</v>
      </c>
      <c r="D439" s="195" t="s">
        <v>153</v>
      </c>
      <c r="E439" s="196" t="s">
        <v>497</v>
      </c>
      <c r="F439" s="197" t="s">
        <v>498</v>
      </c>
      <c r="G439" s="198" t="s">
        <v>156</v>
      </c>
      <c r="H439" s="199">
        <v>829.178</v>
      </c>
      <c r="I439" s="200"/>
      <c r="J439" s="201">
        <f>ROUND(I439*H439,2)</f>
        <v>0</v>
      </c>
      <c r="K439" s="197" t="s">
        <v>157</v>
      </c>
      <c r="L439" s="56"/>
      <c r="M439" s="202" t="s">
        <v>77</v>
      </c>
      <c r="N439" s="203" t="s">
        <v>50</v>
      </c>
      <c r="O439" s="37"/>
      <c r="P439" s="204">
        <f>O439*H439</f>
        <v>0</v>
      </c>
      <c r="Q439" s="204">
        <v>8.4925599999999997E-3</v>
      </c>
      <c r="R439" s="204">
        <f>Q439*H439</f>
        <v>7.0418439156799995</v>
      </c>
      <c r="S439" s="204">
        <v>0</v>
      </c>
      <c r="T439" s="205">
        <f>S439*H439</f>
        <v>0</v>
      </c>
      <c r="AR439" s="19" t="s">
        <v>158</v>
      </c>
      <c r="AT439" s="19" t="s">
        <v>153</v>
      </c>
      <c r="AU439" s="19" t="s">
        <v>90</v>
      </c>
      <c r="AY439" s="19" t="s">
        <v>151</v>
      </c>
      <c r="BE439" s="206">
        <f>IF(N439="základní",J439,0)</f>
        <v>0</v>
      </c>
      <c r="BF439" s="206">
        <f>IF(N439="snížená",J439,0)</f>
        <v>0</v>
      </c>
      <c r="BG439" s="206">
        <f>IF(N439="zákl. přenesená",J439,0)</f>
        <v>0</v>
      </c>
      <c r="BH439" s="206">
        <f>IF(N439="sníž. přenesená",J439,0)</f>
        <v>0</v>
      </c>
      <c r="BI439" s="206">
        <f>IF(N439="nulová",J439,0)</f>
        <v>0</v>
      </c>
      <c r="BJ439" s="19" t="s">
        <v>90</v>
      </c>
      <c r="BK439" s="206">
        <f>ROUND(I439*H439,2)</f>
        <v>0</v>
      </c>
      <c r="BL439" s="19" t="s">
        <v>158</v>
      </c>
      <c r="BM439" s="19" t="s">
        <v>499</v>
      </c>
    </row>
    <row r="440" spans="2:65" s="1" customFormat="1" ht="27" x14ac:dyDescent="0.3">
      <c r="B440" s="36"/>
      <c r="C440" s="58"/>
      <c r="D440" s="207" t="s">
        <v>160</v>
      </c>
      <c r="E440" s="58"/>
      <c r="F440" s="208" t="s">
        <v>500</v>
      </c>
      <c r="G440" s="58"/>
      <c r="H440" s="58"/>
      <c r="I440" s="163"/>
      <c r="J440" s="58"/>
      <c r="K440" s="58"/>
      <c r="L440" s="56"/>
      <c r="M440" s="73"/>
      <c r="N440" s="37"/>
      <c r="O440" s="37"/>
      <c r="P440" s="37"/>
      <c r="Q440" s="37"/>
      <c r="R440" s="37"/>
      <c r="S440" s="37"/>
      <c r="T440" s="74"/>
      <c r="AT440" s="19" t="s">
        <v>160</v>
      </c>
      <c r="AU440" s="19" t="s">
        <v>90</v>
      </c>
    </row>
    <row r="441" spans="2:65" s="12" customFormat="1" x14ac:dyDescent="0.3">
      <c r="B441" s="209"/>
      <c r="C441" s="210"/>
      <c r="D441" s="207" t="s">
        <v>162</v>
      </c>
      <c r="E441" s="211" t="s">
        <v>77</v>
      </c>
      <c r="F441" s="212" t="s">
        <v>163</v>
      </c>
      <c r="G441" s="210"/>
      <c r="H441" s="213" t="s">
        <v>77</v>
      </c>
      <c r="I441" s="214"/>
      <c r="J441" s="210"/>
      <c r="K441" s="210"/>
      <c r="L441" s="215"/>
      <c r="M441" s="216"/>
      <c r="N441" s="217"/>
      <c r="O441" s="217"/>
      <c r="P441" s="217"/>
      <c r="Q441" s="217"/>
      <c r="R441" s="217"/>
      <c r="S441" s="217"/>
      <c r="T441" s="218"/>
      <c r="AT441" s="219" t="s">
        <v>162</v>
      </c>
      <c r="AU441" s="219" t="s">
        <v>90</v>
      </c>
      <c r="AV441" s="12" t="s">
        <v>23</v>
      </c>
      <c r="AW441" s="12" t="s">
        <v>41</v>
      </c>
      <c r="AX441" s="12" t="s">
        <v>79</v>
      </c>
      <c r="AY441" s="219" t="s">
        <v>151</v>
      </c>
    </row>
    <row r="442" spans="2:65" s="12" customFormat="1" x14ac:dyDescent="0.3">
      <c r="B442" s="209"/>
      <c r="C442" s="210"/>
      <c r="D442" s="207" t="s">
        <v>162</v>
      </c>
      <c r="E442" s="211" t="s">
        <v>77</v>
      </c>
      <c r="F442" s="212" t="s">
        <v>365</v>
      </c>
      <c r="G442" s="210"/>
      <c r="H442" s="213" t="s">
        <v>77</v>
      </c>
      <c r="I442" s="214"/>
      <c r="J442" s="210"/>
      <c r="K442" s="210"/>
      <c r="L442" s="215"/>
      <c r="M442" s="216"/>
      <c r="N442" s="217"/>
      <c r="O442" s="217"/>
      <c r="P442" s="217"/>
      <c r="Q442" s="217"/>
      <c r="R442" s="217"/>
      <c r="S442" s="217"/>
      <c r="T442" s="218"/>
      <c r="AT442" s="219" t="s">
        <v>162</v>
      </c>
      <c r="AU442" s="219" t="s">
        <v>90</v>
      </c>
      <c r="AV442" s="12" t="s">
        <v>23</v>
      </c>
      <c r="AW442" s="12" t="s">
        <v>41</v>
      </c>
      <c r="AX442" s="12" t="s">
        <v>79</v>
      </c>
      <c r="AY442" s="219" t="s">
        <v>151</v>
      </c>
    </row>
    <row r="443" spans="2:65" s="12" customFormat="1" x14ac:dyDescent="0.3">
      <c r="B443" s="209"/>
      <c r="C443" s="210"/>
      <c r="D443" s="207" t="s">
        <v>162</v>
      </c>
      <c r="E443" s="211" t="s">
        <v>77</v>
      </c>
      <c r="F443" s="212" t="s">
        <v>501</v>
      </c>
      <c r="G443" s="210"/>
      <c r="H443" s="213" t="s">
        <v>77</v>
      </c>
      <c r="I443" s="214"/>
      <c r="J443" s="210"/>
      <c r="K443" s="210"/>
      <c r="L443" s="215"/>
      <c r="M443" s="216"/>
      <c r="N443" s="217"/>
      <c r="O443" s="217"/>
      <c r="P443" s="217"/>
      <c r="Q443" s="217"/>
      <c r="R443" s="217"/>
      <c r="S443" s="217"/>
      <c r="T443" s="218"/>
      <c r="AT443" s="219" t="s">
        <v>162</v>
      </c>
      <c r="AU443" s="219" t="s">
        <v>90</v>
      </c>
      <c r="AV443" s="12" t="s">
        <v>23</v>
      </c>
      <c r="AW443" s="12" t="s">
        <v>41</v>
      </c>
      <c r="AX443" s="12" t="s">
        <v>79</v>
      </c>
      <c r="AY443" s="219" t="s">
        <v>151</v>
      </c>
    </row>
    <row r="444" spans="2:65" s="12" customFormat="1" x14ac:dyDescent="0.3">
      <c r="B444" s="209"/>
      <c r="C444" s="210"/>
      <c r="D444" s="207" t="s">
        <v>162</v>
      </c>
      <c r="E444" s="211" t="s">
        <v>77</v>
      </c>
      <c r="F444" s="212" t="s">
        <v>502</v>
      </c>
      <c r="G444" s="210"/>
      <c r="H444" s="213" t="s">
        <v>77</v>
      </c>
      <c r="I444" s="214"/>
      <c r="J444" s="210"/>
      <c r="K444" s="210"/>
      <c r="L444" s="215"/>
      <c r="M444" s="216"/>
      <c r="N444" s="217"/>
      <c r="O444" s="217"/>
      <c r="P444" s="217"/>
      <c r="Q444" s="217"/>
      <c r="R444" s="217"/>
      <c r="S444" s="217"/>
      <c r="T444" s="218"/>
      <c r="AT444" s="219" t="s">
        <v>162</v>
      </c>
      <c r="AU444" s="219" t="s">
        <v>90</v>
      </c>
      <c r="AV444" s="12" t="s">
        <v>23</v>
      </c>
      <c r="AW444" s="12" t="s">
        <v>41</v>
      </c>
      <c r="AX444" s="12" t="s">
        <v>79</v>
      </c>
      <c r="AY444" s="219" t="s">
        <v>151</v>
      </c>
    </row>
    <row r="445" spans="2:65" s="12" customFormat="1" x14ac:dyDescent="0.3">
      <c r="B445" s="209"/>
      <c r="C445" s="210"/>
      <c r="D445" s="207" t="s">
        <v>162</v>
      </c>
      <c r="E445" s="211" t="s">
        <v>77</v>
      </c>
      <c r="F445" s="212" t="s">
        <v>229</v>
      </c>
      <c r="G445" s="210"/>
      <c r="H445" s="213" t="s">
        <v>77</v>
      </c>
      <c r="I445" s="214"/>
      <c r="J445" s="210"/>
      <c r="K445" s="210"/>
      <c r="L445" s="215"/>
      <c r="M445" s="216"/>
      <c r="N445" s="217"/>
      <c r="O445" s="217"/>
      <c r="P445" s="217"/>
      <c r="Q445" s="217"/>
      <c r="R445" s="217"/>
      <c r="S445" s="217"/>
      <c r="T445" s="218"/>
      <c r="AT445" s="219" t="s">
        <v>162</v>
      </c>
      <c r="AU445" s="219" t="s">
        <v>90</v>
      </c>
      <c r="AV445" s="12" t="s">
        <v>23</v>
      </c>
      <c r="AW445" s="12" t="s">
        <v>41</v>
      </c>
      <c r="AX445" s="12" t="s">
        <v>79</v>
      </c>
      <c r="AY445" s="219" t="s">
        <v>151</v>
      </c>
    </row>
    <row r="446" spans="2:65" s="13" customFormat="1" x14ac:dyDescent="0.3">
      <c r="B446" s="220"/>
      <c r="C446" s="221"/>
      <c r="D446" s="207" t="s">
        <v>162</v>
      </c>
      <c r="E446" s="232" t="s">
        <v>77</v>
      </c>
      <c r="F446" s="233" t="s">
        <v>503</v>
      </c>
      <c r="G446" s="221"/>
      <c r="H446" s="234">
        <v>502.67500000000001</v>
      </c>
      <c r="I446" s="226"/>
      <c r="J446" s="221"/>
      <c r="K446" s="221"/>
      <c r="L446" s="227"/>
      <c r="M446" s="228"/>
      <c r="N446" s="229"/>
      <c r="O446" s="229"/>
      <c r="P446" s="229"/>
      <c r="Q446" s="229"/>
      <c r="R446" s="229"/>
      <c r="S446" s="229"/>
      <c r="T446" s="230"/>
      <c r="AT446" s="231" t="s">
        <v>162</v>
      </c>
      <c r="AU446" s="231" t="s">
        <v>90</v>
      </c>
      <c r="AV446" s="13" t="s">
        <v>90</v>
      </c>
      <c r="AW446" s="13" t="s">
        <v>41</v>
      </c>
      <c r="AX446" s="13" t="s">
        <v>79</v>
      </c>
      <c r="AY446" s="231" t="s">
        <v>151</v>
      </c>
    </row>
    <row r="447" spans="2:65" s="12" customFormat="1" x14ac:dyDescent="0.3">
      <c r="B447" s="209"/>
      <c r="C447" s="210"/>
      <c r="D447" s="207" t="s">
        <v>162</v>
      </c>
      <c r="E447" s="211" t="s">
        <v>77</v>
      </c>
      <c r="F447" s="212" t="s">
        <v>504</v>
      </c>
      <c r="G447" s="210"/>
      <c r="H447" s="213" t="s">
        <v>77</v>
      </c>
      <c r="I447" s="214"/>
      <c r="J447" s="210"/>
      <c r="K447" s="210"/>
      <c r="L447" s="215"/>
      <c r="M447" s="216"/>
      <c r="N447" s="217"/>
      <c r="O447" s="217"/>
      <c r="P447" s="217"/>
      <c r="Q447" s="217"/>
      <c r="R447" s="217"/>
      <c r="S447" s="217"/>
      <c r="T447" s="218"/>
      <c r="AT447" s="219" t="s">
        <v>162</v>
      </c>
      <c r="AU447" s="219" t="s">
        <v>90</v>
      </c>
      <c r="AV447" s="12" t="s">
        <v>23</v>
      </c>
      <c r="AW447" s="12" t="s">
        <v>41</v>
      </c>
      <c r="AX447" s="12" t="s">
        <v>79</v>
      </c>
      <c r="AY447" s="219" t="s">
        <v>151</v>
      </c>
    </row>
    <row r="448" spans="2:65" s="13" customFormat="1" x14ac:dyDescent="0.3">
      <c r="B448" s="220"/>
      <c r="C448" s="221"/>
      <c r="D448" s="207" t="s">
        <v>162</v>
      </c>
      <c r="E448" s="232" t="s">
        <v>77</v>
      </c>
      <c r="F448" s="233" t="s">
        <v>505</v>
      </c>
      <c r="G448" s="221"/>
      <c r="H448" s="234">
        <v>262.58300000000003</v>
      </c>
      <c r="I448" s="226"/>
      <c r="J448" s="221"/>
      <c r="K448" s="221"/>
      <c r="L448" s="227"/>
      <c r="M448" s="228"/>
      <c r="N448" s="229"/>
      <c r="O448" s="229"/>
      <c r="P448" s="229"/>
      <c r="Q448" s="229"/>
      <c r="R448" s="229"/>
      <c r="S448" s="229"/>
      <c r="T448" s="230"/>
      <c r="AT448" s="231" t="s">
        <v>162</v>
      </c>
      <c r="AU448" s="231" t="s">
        <v>90</v>
      </c>
      <c r="AV448" s="13" t="s">
        <v>90</v>
      </c>
      <c r="AW448" s="13" t="s">
        <v>41</v>
      </c>
      <c r="AX448" s="13" t="s">
        <v>79</v>
      </c>
      <c r="AY448" s="231" t="s">
        <v>151</v>
      </c>
    </row>
    <row r="449" spans="2:51" s="12" customFormat="1" x14ac:dyDescent="0.3">
      <c r="B449" s="209"/>
      <c r="C449" s="210"/>
      <c r="D449" s="207" t="s">
        <v>162</v>
      </c>
      <c r="E449" s="211" t="s">
        <v>77</v>
      </c>
      <c r="F449" s="212" t="s">
        <v>232</v>
      </c>
      <c r="G449" s="210"/>
      <c r="H449" s="213" t="s">
        <v>77</v>
      </c>
      <c r="I449" s="214"/>
      <c r="J449" s="210"/>
      <c r="K449" s="210"/>
      <c r="L449" s="215"/>
      <c r="M449" s="216"/>
      <c r="N449" s="217"/>
      <c r="O449" s="217"/>
      <c r="P449" s="217"/>
      <c r="Q449" s="217"/>
      <c r="R449" s="217"/>
      <c r="S449" s="217"/>
      <c r="T449" s="218"/>
      <c r="AT449" s="219" t="s">
        <v>162</v>
      </c>
      <c r="AU449" s="219" t="s">
        <v>90</v>
      </c>
      <c r="AV449" s="12" t="s">
        <v>23</v>
      </c>
      <c r="AW449" s="12" t="s">
        <v>41</v>
      </c>
      <c r="AX449" s="12" t="s">
        <v>79</v>
      </c>
      <c r="AY449" s="219" t="s">
        <v>151</v>
      </c>
    </row>
    <row r="450" spans="2:51" s="13" customFormat="1" x14ac:dyDescent="0.3">
      <c r="B450" s="220"/>
      <c r="C450" s="221"/>
      <c r="D450" s="207" t="s">
        <v>162</v>
      </c>
      <c r="E450" s="232" t="s">
        <v>77</v>
      </c>
      <c r="F450" s="233" t="s">
        <v>503</v>
      </c>
      <c r="G450" s="221"/>
      <c r="H450" s="234">
        <v>502.67500000000001</v>
      </c>
      <c r="I450" s="226"/>
      <c r="J450" s="221"/>
      <c r="K450" s="221"/>
      <c r="L450" s="227"/>
      <c r="M450" s="228"/>
      <c r="N450" s="229"/>
      <c r="O450" s="229"/>
      <c r="P450" s="229"/>
      <c r="Q450" s="229"/>
      <c r="R450" s="229"/>
      <c r="S450" s="229"/>
      <c r="T450" s="230"/>
      <c r="AT450" s="231" t="s">
        <v>162</v>
      </c>
      <c r="AU450" s="231" t="s">
        <v>90</v>
      </c>
      <c r="AV450" s="13" t="s">
        <v>90</v>
      </c>
      <c r="AW450" s="13" t="s">
        <v>41</v>
      </c>
      <c r="AX450" s="13" t="s">
        <v>79</v>
      </c>
      <c r="AY450" s="231" t="s">
        <v>151</v>
      </c>
    </row>
    <row r="451" spans="2:51" s="15" customFormat="1" x14ac:dyDescent="0.3">
      <c r="B451" s="260"/>
      <c r="C451" s="261"/>
      <c r="D451" s="207" t="s">
        <v>162</v>
      </c>
      <c r="E451" s="262" t="s">
        <v>77</v>
      </c>
      <c r="F451" s="263" t="s">
        <v>321</v>
      </c>
      <c r="G451" s="261"/>
      <c r="H451" s="264">
        <v>1267.933</v>
      </c>
      <c r="I451" s="265"/>
      <c r="J451" s="261"/>
      <c r="K451" s="261"/>
      <c r="L451" s="266"/>
      <c r="M451" s="267"/>
      <c r="N451" s="268"/>
      <c r="O451" s="268"/>
      <c r="P451" s="268"/>
      <c r="Q451" s="268"/>
      <c r="R451" s="268"/>
      <c r="S451" s="268"/>
      <c r="T451" s="269"/>
      <c r="AT451" s="270" t="s">
        <v>162</v>
      </c>
      <c r="AU451" s="270" t="s">
        <v>90</v>
      </c>
      <c r="AV451" s="15" t="s">
        <v>175</v>
      </c>
      <c r="AW451" s="15" t="s">
        <v>41</v>
      </c>
      <c r="AX451" s="15" t="s">
        <v>79</v>
      </c>
      <c r="AY451" s="270" t="s">
        <v>151</v>
      </c>
    </row>
    <row r="452" spans="2:51" s="12" customFormat="1" x14ac:dyDescent="0.3">
      <c r="B452" s="209"/>
      <c r="C452" s="210"/>
      <c r="D452" s="207" t="s">
        <v>162</v>
      </c>
      <c r="E452" s="211" t="s">
        <v>77</v>
      </c>
      <c r="F452" s="212" t="s">
        <v>506</v>
      </c>
      <c r="G452" s="210"/>
      <c r="H452" s="213" t="s">
        <v>77</v>
      </c>
      <c r="I452" s="214"/>
      <c r="J452" s="210"/>
      <c r="K452" s="210"/>
      <c r="L452" s="215"/>
      <c r="M452" s="216"/>
      <c r="N452" s="217"/>
      <c r="O452" s="217"/>
      <c r="P452" s="217"/>
      <c r="Q452" s="217"/>
      <c r="R452" s="217"/>
      <c r="S452" s="217"/>
      <c r="T452" s="218"/>
      <c r="AT452" s="219" t="s">
        <v>162</v>
      </c>
      <c r="AU452" s="219" t="s">
        <v>90</v>
      </c>
      <c r="AV452" s="12" t="s">
        <v>23</v>
      </c>
      <c r="AW452" s="12" t="s">
        <v>41</v>
      </c>
      <c r="AX452" s="12" t="s">
        <v>79</v>
      </c>
      <c r="AY452" s="219" t="s">
        <v>151</v>
      </c>
    </row>
    <row r="453" spans="2:51" s="13" customFormat="1" x14ac:dyDescent="0.3">
      <c r="B453" s="220"/>
      <c r="C453" s="221"/>
      <c r="D453" s="207" t="s">
        <v>162</v>
      </c>
      <c r="E453" s="232" t="s">
        <v>77</v>
      </c>
      <c r="F453" s="233" t="s">
        <v>507</v>
      </c>
      <c r="G453" s="221"/>
      <c r="H453" s="234">
        <v>-226.1</v>
      </c>
      <c r="I453" s="226"/>
      <c r="J453" s="221"/>
      <c r="K453" s="221"/>
      <c r="L453" s="227"/>
      <c r="M453" s="228"/>
      <c r="N453" s="229"/>
      <c r="O453" s="229"/>
      <c r="P453" s="229"/>
      <c r="Q453" s="229"/>
      <c r="R453" s="229"/>
      <c r="S453" s="229"/>
      <c r="T453" s="230"/>
      <c r="AT453" s="231" t="s">
        <v>162</v>
      </c>
      <c r="AU453" s="231" t="s">
        <v>90</v>
      </c>
      <c r="AV453" s="13" t="s">
        <v>90</v>
      </c>
      <c r="AW453" s="13" t="s">
        <v>41</v>
      </c>
      <c r="AX453" s="13" t="s">
        <v>79</v>
      </c>
      <c r="AY453" s="231" t="s">
        <v>151</v>
      </c>
    </row>
    <row r="454" spans="2:51" s="13" customFormat="1" x14ac:dyDescent="0.3">
      <c r="B454" s="220"/>
      <c r="C454" s="221"/>
      <c r="D454" s="207" t="s">
        <v>162</v>
      </c>
      <c r="E454" s="232" t="s">
        <v>77</v>
      </c>
      <c r="F454" s="233" t="s">
        <v>508</v>
      </c>
      <c r="G454" s="221"/>
      <c r="H454" s="234">
        <v>-108.12</v>
      </c>
      <c r="I454" s="226"/>
      <c r="J454" s="221"/>
      <c r="K454" s="221"/>
      <c r="L454" s="227"/>
      <c r="M454" s="228"/>
      <c r="N454" s="229"/>
      <c r="O454" s="229"/>
      <c r="P454" s="229"/>
      <c r="Q454" s="229"/>
      <c r="R454" s="229"/>
      <c r="S454" s="229"/>
      <c r="T454" s="230"/>
      <c r="AT454" s="231" t="s">
        <v>162</v>
      </c>
      <c r="AU454" s="231" t="s">
        <v>90</v>
      </c>
      <c r="AV454" s="13" t="s">
        <v>90</v>
      </c>
      <c r="AW454" s="13" t="s">
        <v>41</v>
      </c>
      <c r="AX454" s="13" t="s">
        <v>79</v>
      </c>
      <c r="AY454" s="231" t="s">
        <v>151</v>
      </c>
    </row>
    <row r="455" spans="2:51" s="12" customFormat="1" x14ac:dyDescent="0.3">
      <c r="B455" s="209"/>
      <c r="C455" s="210"/>
      <c r="D455" s="207" t="s">
        <v>162</v>
      </c>
      <c r="E455" s="211" t="s">
        <v>77</v>
      </c>
      <c r="F455" s="212" t="s">
        <v>509</v>
      </c>
      <c r="G455" s="210"/>
      <c r="H455" s="213" t="s">
        <v>77</v>
      </c>
      <c r="I455" s="214"/>
      <c r="J455" s="210"/>
      <c r="K455" s="210"/>
      <c r="L455" s="215"/>
      <c r="M455" s="216"/>
      <c r="N455" s="217"/>
      <c r="O455" s="217"/>
      <c r="P455" s="217"/>
      <c r="Q455" s="217"/>
      <c r="R455" s="217"/>
      <c r="S455" s="217"/>
      <c r="T455" s="218"/>
      <c r="AT455" s="219" t="s">
        <v>162</v>
      </c>
      <c r="AU455" s="219" t="s">
        <v>90</v>
      </c>
      <c r="AV455" s="12" t="s">
        <v>23</v>
      </c>
      <c r="AW455" s="12" t="s">
        <v>41</v>
      </c>
      <c r="AX455" s="12" t="s">
        <v>79</v>
      </c>
      <c r="AY455" s="219" t="s">
        <v>151</v>
      </c>
    </row>
    <row r="456" spans="2:51" s="13" customFormat="1" x14ac:dyDescent="0.3">
      <c r="B456" s="220"/>
      <c r="C456" s="221"/>
      <c r="D456" s="207" t="s">
        <v>162</v>
      </c>
      <c r="E456" s="232" t="s">
        <v>77</v>
      </c>
      <c r="F456" s="233" t="s">
        <v>423</v>
      </c>
      <c r="G456" s="221"/>
      <c r="H456" s="234">
        <v>-43.2</v>
      </c>
      <c r="I456" s="226"/>
      <c r="J456" s="221"/>
      <c r="K456" s="221"/>
      <c r="L456" s="227"/>
      <c r="M456" s="228"/>
      <c r="N456" s="229"/>
      <c r="O456" s="229"/>
      <c r="P456" s="229"/>
      <c r="Q456" s="229"/>
      <c r="R456" s="229"/>
      <c r="S456" s="229"/>
      <c r="T456" s="230"/>
      <c r="AT456" s="231" t="s">
        <v>162</v>
      </c>
      <c r="AU456" s="231" t="s">
        <v>90</v>
      </c>
      <c r="AV456" s="13" t="s">
        <v>90</v>
      </c>
      <c r="AW456" s="13" t="s">
        <v>41</v>
      </c>
      <c r="AX456" s="13" t="s">
        <v>79</v>
      </c>
      <c r="AY456" s="231" t="s">
        <v>151</v>
      </c>
    </row>
    <row r="457" spans="2:51" s="13" customFormat="1" x14ac:dyDescent="0.3">
      <c r="B457" s="220"/>
      <c r="C457" s="221"/>
      <c r="D457" s="207" t="s">
        <v>162</v>
      </c>
      <c r="E457" s="232" t="s">
        <v>77</v>
      </c>
      <c r="F457" s="233" t="s">
        <v>427</v>
      </c>
      <c r="G457" s="221"/>
      <c r="H457" s="234">
        <v>-14.4</v>
      </c>
      <c r="I457" s="226"/>
      <c r="J457" s="221"/>
      <c r="K457" s="221"/>
      <c r="L457" s="227"/>
      <c r="M457" s="228"/>
      <c r="N457" s="229"/>
      <c r="O457" s="229"/>
      <c r="P457" s="229"/>
      <c r="Q457" s="229"/>
      <c r="R457" s="229"/>
      <c r="S457" s="229"/>
      <c r="T457" s="230"/>
      <c r="AT457" s="231" t="s">
        <v>162</v>
      </c>
      <c r="AU457" s="231" t="s">
        <v>90</v>
      </c>
      <c r="AV457" s="13" t="s">
        <v>90</v>
      </c>
      <c r="AW457" s="13" t="s">
        <v>41</v>
      </c>
      <c r="AX457" s="13" t="s">
        <v>79</v>
      </c>
      <c r="AY457" s="231" t="s">
        <v>151</v>
      </c>
    </row>
    <row r="458" spans="2:51" s="13" customFormat="1" x14ac:dyDescent="0.3">
      <c r="B458" s="220"/>
      <c r="C458" s="221"/>
      <c r="D458" s="207" t="s">
        <v>162</v>
      </c>
      <c r="E458" s="232" t="s">
        <v>77</v>
      </c>
      <c r="F458" s="233" t="s">
        <v>428</v>
      </c>
      <c r="G458" s="221"/>
      <c r="H458" s="234">
        <v>-25.2</v>
      </c>
      <c r="I458" s="226"/>
      <c r="J458" s="221"/>
      <c r="K458" s="221"/>
      <c r="L458" s="227"/>
      <c r="M458" s="228"/>
      <c r="N458" s="229"/>
      <c r="O458" s="229"/>
      <c r="P458" s="229"/>
      <c r="Q458" s="229"/>
      <c r="R458" s="229"/>
      <c r="S458" s="229"/>
      <c r="T458" s="230"/>
      <c r="AT458" s="231" t="s">
        <v>162</v>
      </c>
      <c r="AU458" s="231" t="s">
        <v>90</v>
      </c>
      <c r="AV458" s="13" t="s">
        <v>90</v>
      </c>
      <c r="AW458" s="13" t="s">
        <v>41</v>
      </c>
      <c r="AX458" s="13" t="s">
        <v>79</v>
      </c>
      <c r="AY458" s="231" t="s">
        <v>151</v>
      </c>
    </row>
    <row r="459" spans="2:51" s="13" customFormat="1" x14ac:dyDescent="0.3">
      <c r="B459" s="220"/>
      <c r="C459" s="221"/>
      <c r="D459" s="207" t="s">
        <v>162</v>
      </c>
      <c r="E459" s="232" t="s">
        <v>77</v>
      </c>
      <c r="F459" s="233" t="s">
        <v>429</v>
      </c>
      <c r="G459" s="221"/>
      <c r="H459" s="234">
        <v>-18</v>
      </c>
      <c r="I459" s="226"/>
      <c r="J459" s="221"/>
      <c r="K459" s="221"/>
      <c r="L459" s="227"/>
      <c r="M459" s="228"/>
      <c r="N459" s="229"/>
      <c r="O459" s="229"/>
      <c r="P459" s="229"/>
      <c r="Q459" s="229"/>
      <c r="R459" s="229"/>
      <c r="S459" s="229"/>
      <c r="T459" s="230"/>
      <c r="AT459" s="231" t="s">
        <v>162</v>
      </c>
      <c r="AU459" s="231" t="s">
        <v>90</v>
      </c>
      <c r="AV459" s="13" t="s">
        <v>90</v>
      </c>
      <c r="AW459" s="13" t="s">
        <v>41</v>
      </c>
      <c r="AX459" s="13" t="s">
        <v>79</v>
      </c>
      <c r="AY459" s="231" t="s">
        <v>151</v>
      </c>
    </row>
    <row r="460" spans="2:51" s="13" customFormat="1" x14ac:dyDescent="0.3">
      <c r="B460" s="220"/>
      <c r="C460" s="221"/>
      <c r="D460" s="207" t="s">
        <v>162</v>
      </c>
      <c r="E460" s="232" t="s">
        <v>77</v>
      </c>
      <c r="F460" s="233" t="s">
        <v>430</v>
      </c>
      <c r="G460" s="221"/>
      <c r="H460" s="234">
        <v>-1.8</v>
      </c>
      <c r="I460" s="226"/>
      <c r="J460" s="221"/>
      <c r="K460" s="221"/>
      <c r="L460" s="227"/>
      <c r="M460" s="228"/>
      <c r="N460" s="229"/>
      <c r="O460" s="229"/>
      <c r="P460" s="229"/>
      <c r="Q460" s="229"/>
      <c r="R460" s="229"/>
      <c r="S460" s="229"/>
      <c r="T460" s="230"/>
      <c r="AT460" s="231" t="s">
        <v>162</v>
      </c>
      <c r="AU460" s="231" t="s">
        <v>90</v>
      </c>
      <c r="AV460" s="13" t="s">
        <v>90</v>
      </c>
      <c r="AW460" s="13" t="s">
        <v>41</v>
      </c>
      <c r="AX460" s="13" t="s">
        <v>79</v>
      </c>
      <c r="AY460" s="231" t="s">
        <v>151</v>
      </c>
    </row>
    <row r="461" spans="2:51" s="13" customFormat="1" x14ac:dyDescent="0.3">
      <c r="B461" s="220"/>
      <c r="C461" s="221"/>
      <c r="D461" s="207" t="s">
        <v>162</v>
      </c>
      <c r="E461" s="232" t="s">
        <v>77</v>
      </c>
      <c r="F461" s="233" t="s">
        <v>433</v>
      </c>
      <c r="G461" s="221"/>
      <c r="H461" s="234">
        <v>-0.78</v>
      </c>
      <c r="I461" s="226"/>
      <c r="J461" s="221"/>
      <c r="K461" s="221"/>
      <c r="L461" s="227"/>
      <c r="M461" s="228"/>
      <c r="N461" s="229"/>
      <c r="O461" s="229"/>
      <c r="P461" s="229"/>
      <c r="Q461" s="229"/>
      <c r="R461" s="229"/>
      <c r="S461" s="229"/>
      <c r="T461" s="230"/>
      <c r="AT461" s="231" t="s">
        <v>162</v>
      </c>
      <c r="AU461" s="231" t="s">
        <v>90</v>
      </c>
      <c r="AV461" s="13" t="s">
        <v>90</v>
      </c>
      <c r="AW461" s="13" t="s">
        <v>41</v>
      </c>
      <c r="AX461" s="13" t="s">
        <v>79</v>
      </c>
      <c r="AY461" s="231" t="s">
        <v>151</v>
      </c>
    </row>
    <row r="462" spans="2:51" s="13" customFormat="1" x14ac:dyDescent="0.3">
      <c r="B462" s="220"/>
      <c r="C462" s="221"/>
      <c r="D462" s="207" t="s">
        <v>162</v>
      </c>
      <c r="E462" s="232" t="s">
        <v>77</v>
      </c>
      <c r="F462" s="233" t="s">
        <v>510</v>
      </c>
      <c r="G462" s="221"/>
      <c r="H462" s="234">
        <v>-1.155</v>
      </c>
      <c r="I462" s="226"/>
      <c r="J462" s="221"/>
      <c r="K462" s="221"/>
      <c r="L462" s="227"/>
      <c r="M462" s="228"/>
      <c r="N462" s="229"/>
      <c r="O462" s="229"/>
      <c r="P462" s="229"/>
      <c r="Q462" s="229"/>
      <c r="R462" s="229"/>
      <c r="S462" s="229"/>
      <c r="T462" s="230"/>
      <c r="AT462" s="231" t="s">
        <v>162</v>
      </c>
      <c r="AU462" s="231" t="s">
        <v>90</v>
      </c>
      <c r="AV462" s="13" t="s">
        <v>90</v>
      </c>
      <c r="AW462" s="13" t="s">
        <v>41</v>
      </c>
      <c r="AX462" s="13" t="s">
        <v>79</v>
      </c>
      <c r="AY462" s="231" t="s">
        <v>151</v>
      </c>
    </row>
    <row r="463" spans="2:51" s="15" customFormat="1" x14ac:dyDescent="0.3">
      <c r="B463" s="260"/>
      <c r="C463" s="261"/>
      <c r="D463" s="207" t="s">
        <v>162</v>
      </c>
      <c r="E463" s="262" t="s">
        <v>77</v>
      </c>
      <c r="F463" s="263" t="s">
        <v>321</v>
      </c>
      <c r="G463" s="261"/>
      <c r="H463" s="264">
        <v>-438.755</v>
      </c>
      <c r="I463" s="265"/>
      <c r="J463" s="261"/>
      <c r="K463" s="261"/>
      <c r="L463" s="266"/>
      <c r="M463" s="267"/>
      <c r="N463" s="268"/>
      <c r="O463" s="268"/>
      <c r="P463" s="268"/>
      <c r="Q463" s="268"/>
      <c r="R463" s="268"/>
      <c r="S463" s="268"/>
      <c r="T463" s="269"/>
      <c r="AT463" s="270" t="s">
        <v>162</v>
      </c>
      <c r="AU463" s="270" t="s">
        <v>90</v>
      </c>
      <c r="AV463" s="15" t="s">
        <v>175</v>
      </c>
      <c r="AW463" s="15" t="s">
        <v>41</v>
      </c>
      <c r="AX463" s="15" t="s">
        <v>79</v>
      </c>
      <c r="AY463" s="270" t="s">
        <v>151</v>
      </c>
    </row>
    <row r="464" spans="2:51" s="14" customFormat="1" x14ac:dyDescent="0.3">
      <c r="B464" s="235"/>
      <c r="C464" s="236"/>
      <c r="D464" s="222" t="s">
        <v>162</v>
      </c>
      <c r="E464" s="237" t="s">
        <v>77</v>
      </c>
      <c r="F464" s="238" t="s">
        <v>174</v>
      </c>
      <c r="G464" s="236"/>
      <c r="H464" s="239">
        <v>829.178</v>
      </c>
      <c r="I464" s="240"/>
      <c r="J464" s="236"/>
      <c r="K464" s="236"/>
      <c r="L464" s="241"/>
      <c r="M464" s="242"/>
      <c r="N464" s="243"/>
      <c r="O464" s="243"/>
      <c r="P464" s="243"/>
      <c r="Q464" s="243"/>
      <c r="R464" s="243"/>
      <c r="S464" s="243"/>
      <c r="T464" s="244"/>
      <c r="AT464" s="245" t="s">
        <v>162</v>
      </c>
      <c r="AU464" s="245" t="s">
        <v>90</v>
      </c>
      <c r="AV464" s="14" t="s">
        <v>158</v>
      </c>
      <c r="AW464" s="14" t="s">
        <v>41</v>
      </c>
      <c r="AX464" s="14" t="s">
        <v>23</v>
      </c>
      <c r="AY464" s="245" t="s">
        <v>151</v>
      </c>
    </row>
    <row r="465" spans="2:65" s="1" customFormat="1" ht="22.5" customHeight="1" x14ac:dyDescent="0.3">
      <c r="B465" s="36"/>
      <c r="C465" s="247" t="s">
        <v>511</v>
      </c>
      <c r="D465" s="247" t="s">
        <v>209</v>
      </c>
      <c r="E465" s="248" t="s">
        <v>512</v>
      </c>
      <c r="F465" s="249" t="s">
        <v>513</v>
      </c>
      <c r="G465" s="250" t="s">
        <v>156</v>
      </c>
      <c r="H465" s="251">
        <v>845.76199999999994</v>
      </c>
      <c r="I465" s="252"/>
      <c r="J465" s="253">
        <f>ROUND(I465*H465,2)</f>
        <v>0</v>
      </c>
      <c r="K465" s="249" t="s">
        <v>157</v>
      </c>
      <c r="L465" s="254"/>
      <c r="M465" s="255" t="s">
        <v>77</v>
      </c>
      <c r="N465" s="256" t="s">
        <v>50</v>
      </c>
      <c r="O465" s="37"/>
      <c r="P465" s="204">
        <f>O465*H465</f>
        <v>0</v>
      </c>
      <c r="Q465" s="204">
        <v>2.3800000000000002E-3</v>
      </c>
      <c r="R465" s="204">
        <f>Q465*H465</f>
        <v>2.0129135599999999</v>
      </c>
      <c r="S465" s="204">
        <v>0</v>
      </c>
      <c r="T465" s="205">
        <f>S465*H465</f>
        <v>0</v>
      </c>
      <c r="AR465" s="19" t="s">
        <v>208</v>
      </c>
      <c r="AT465" s="19" t="s">
        <v>209</v>
      </c>
      <c r="AU465" s="19" t="s">
        <v>90</v>
      </c>
      <c r="AY465" s="19" t="s">
        <v>151</v>
      </c>
      <c r="BE465" s="206">
        <f>IF(N465="základní",J465,0)</f>
        <v>0</v>
      </c>
      <c r="BF465" s="206">
        <f>IF(N465="snížená",J465,0)</f>
        <v>0</v>
      </c>
      <c r="BG465" s="206">
        <f>IF(N465="zákl. přenesená",J465,0)</f>
        <v>0</v>
      </c>
      <c r="BH465" s="206">
        <f>IF(N465="sníž. přenesená",J465,0)</f>
        <v>0</v>
      </c>
      <c r="BI465" s="206">
        <f>IF(N465="nulová",J465,0)</f>
        <v>0</v>
      </c>
      <c r="BJ465" s="19" t="s">
        <v>90</v>
      </c>
      <c r="BK465" s="206">
        <f>ROUND(I465*H465,2)</f>
        <v>0</v>
      </c>
      <c r="BL465" s="19" t="s">
        <v>158</v>
      </c>
      <c r="BM465" s="19" t="s">
        <v>514</v>
      </c>
    </row>
    <row r="466" spans="2:65" s="1" customFormat="1" ht="40.5" x14ac:dyDescent="0.3">
      <c r="B466" s="36"/>
      <c r="C466" s="58"/>
      <c r="D466" s="207" t="s">
        <v>160</v>
      </c>
      <c r="E466" s="58"/>
      <c r="F466" s="208" t="s">
        <v>515</v>
      </c>
      <c r="G466" s="58"/>
      <c r="H466" s="58"/>
      <c r="I466" s="163"/>
      <c r="J466" s="58"/>
      <c r="K466" s="58"/>
      <c r="L466" s="56"/>
      <c r="M466" s="73"/>
      <c r="N466" s="37"/>
      <c r="O466" s="37"/>
      <c r="P466" s="37"/>
      <c r="Q466" s="37"/>
      <c r="R466" s="37"/>
      <c r="S466" s="37"/>
      <c r="T466" s="74"/>
      <c r="AT466" s="19" t="s">
        <v>160</v>
      </c>
      <c r="AU466" s="19" t="s">
        <v>90</v>
      </c>
    </row>
    <row r="467" spans="2:65" s="13" customFormat="1" x14ac:dyDescent="0.3">
      <c r="B467" s="220"/>
      <c r="C467" s="221"/>
      <c r="D467" s="222" t="s">
        <v>162</v>
      </c>
      <c r="E467" s="221"/>
      <c r="F467" s="224" t="s">
        <v>516</v>
      </c>
      <c r="G467" s="221"/>
      <c r="H467" s="225">
        <v>845.76199999999994</v>
      </c>
      <c r="I467" s="226"/>
      <c r="J467" s="221"/>
      <c r="K467" s="221"/>
      <c r="L467" s="227"/>
      <c r="M467" s="228"/>
      <c r="N467" s="229"/>
      <c r="O467" s="229"/>
      <c r="P467" s="229"/>
      <c r="Q467" s="229"/>
      <c r="R467" s="229"/>
      <c r="S467" s="229"/>
      <c r="T467" s="230"/>
      <c r="AT467" s="231" t="s">
        <v>162</v>
      </c>
      <c r="AU467" s="231" t="s">
        <v>90</v>
      </c>
      <c r="AV467" s="13" t="s">
        <v>90</v>
      </c>
      <c r="AW467" s="13" t="s">
        <v>4</v>
      </c>
      <c r="AX467" s="13" t="s">
        <v>23</v>
      </c>
      <c r="AY467" s="231" t="s">
        <v>151</v>
      </c>
    </row>
    <row r="468" spans="2:65" s="1" customFormat="1" ht="31.5" customHeight="1" x14ac:dyDescent="0.3">
      <c r="B468" s="36"/>
      <c r="C468" s="195" t="s">
        <v>517</v>
      </c>
      <c r="D468" s="195" t="s">
        <v>153</v>
      </c>
      <c r="E468" s="196" t="s">
        <v>518</v>
      </c>
      <c r="F468" s="197" t="s">
        <v>519</v>
      </c>
      <c r="G468" s="198" t="s">
        <v>252</v>
      </c>
      <c r="H468" s="199">
        <v>378.8</v>
      </c>
      <c r="I468" s="200"/>
      <c r="J468" s="201">
        <f>ROUND(I468*H468,2)</f>
        <v>0</v>
      </c>
      <c r="K468" s="197" t="s">
        <v>157</v>
      </c>
      <c r="L468" s="56"/>
      <c r="M468" s="202" t="s">
        <v>77</v>
      </c>
      <c r="N468" s="203" t="s">
        <v>50</v>
      </c>
      <c r="O468" s="37"/>
      <c r="P468" s="204">
        <f>O468*H468</f>
        <v>0</v>
      </c>
      <c r="Q468" s="204">
        <v>1.6800999999999999E-3</v>
      </c>
      <c r="R468" s="204">
        <f>Q468*H468</f>
        <v>0.63642188</v>
      </c>
      <c r="S468" s="204">
        <v>0</v>
      </c>
      <c r="T468" s="205">
        <f>S468*H468</f>
        <v>0</v>
      </c>
      <c r="AR468" s="19" t="s">
        <v>158</v>
      </c>
      <c r="AT468" s="19" t="s">
        <v>153</v>
      </c>
      <c r="AU468" s="19" t="s">
        <v>90</v>
      </c>
      <c r="AY468" s="19" t="s">
        <v>151</v>
      </c>
      <c r="BE468" s="206">
        <f>IF(N468="základní",J468,0)</f>
        <v>0</v>
      </c>
      <c r="BF468" s="206">
        <f>IF(N468="snížená",J468,0)</f>
        <v>0</v>
      </c>
      <c r="BG468" s="206">
        <f>IF(N468="zákl. přenesená",J468,0)</f>
        <v>0</v>
      </c>
      <c r="BH468" s="206">
        <f>IF(N468="sníž. přenesená",J468,0)</f>
        <v>0</v>
      </c>
      <c r="BI468" s="206">
        <f>IF(N468="nulová",J468,0)</f>
        <v>0</v>
      </c>
      <c r="BJ468" s="19" t="s">
        <v>90</v>
      </c>
      <c r="BK468" s="206">
        <f>ROUND(I468*H468,2)</f>
        <v>0</v>
      </c>
      <c r="BL468" s="19" t="s">
        <v>158</v>
      </c>
      <c r="BM468" s="19" t="s">
        <v>520</v>
      </c>
    </row>
    <row r="469" spans="2:65" s="1" customFormat="1" ht="27" x14ac:dyDescent="0.3">
      <c r="B469" s="36"/>
      <c r="C469" s="58"/>
      <c r="D469" s="207" t="s">
        <v>160</v>
      </c>
      <c r="E469" s="58"/>
      <c r="F469" s="208" t="s">
        <v>521</v>
      </c>
      <c r="G469" s="58"/>
      <c r="H469" s="58"/>
      <c r="I469" s="163"/>
      <c r="J469" s="58"/>
      <c r="K469" s="58"/>
      <c r="L469" s="56"/>
      <c r="M469" s="73"/>
      <c r="N469" s="37"/>
      <c r="O469" s="37"/>
      <c r="P469" s="37"/>
      <c r="Q469" s="37"/>
      <c r="R469" s="37"/>
      <c r="S469" s="37"/>
      <c r="T469" s="74"/>
      <c r="AT469" s="19" t="s">
        <v>160</v>
      </c>
      <c r="AU469" s="19" t="s">
        <v>90</v>
      </c>
    </row>
    <row r="470" spans="2:65" s="12" customFormat="1" x14ac:dyDescent="0.3">
      <c r="B470" s="209"/>
      <c r="C470" s="210"/>
      <c r="D470" s="207" t="s">
        <v>162</v>
      </c>
      <c r="E470" s="211" t="s">
        <v>77</v>
      </c>
      <c r="F470" s="212" t="s">
        <v>163</v>
      </c>
      <c r="G470" s="210"/>
      <c r="H470" s="213" t="s">
        <v>77</v>
      </c>
      <c r="I470" s="214"/>
      <c r="J470" s="210"/>
      <c r="K470" s="210"/>
      <c r="L470" s="215"/>
      <c r="M470" s="216"/>
      <c r="N470" s="217"/>
      <c r="O470" s="217"/>
      <c r="P470" s="217"/>
      <c r="Q470" s="217"/>
      <c r="R470" s="217"/>
      <c r="S470" s="217"/>
      <c r="T470" s="218"/>
      <c r="AT470" s="219" t="s">
        <v>162</v>
      </c>
      <c r="AU470" s="219" t="s">
        <v>90</v>
      </c>
      <c r="AV470" s="12" t="s">
        <v>23</v>
      </c>
      <c r="AW470" s="12" t="s">
        <v>41</v>
      </c>
      <c r="AX470" s="12" t="s">
        <v>79</v>
      </c>
      <c r="AY470" s="219" t="s">
        <v>151</v>
      </c>
    </row>
    <row r="471" spans="2:65" s="12" customFormat="1" x14ac:dyDescent="0.3">
      <c r="B471" s="209"/>
      <c r="C471" s="210"/>
      <c r="D471" s="207" t="s">
        <v>162</v>
      </c>
      <c r="E471" s="211" t="s">
        <v>77</v>
      </c>
      <c r="F471" s="212" t="s">
        <v>522</v>
      </c>
      <c r="G471" s="210"/>
      <c r="H471" s="213" t="s">
        <v>77</v>
      </c>
      <c r="I471" s="214"/>
      <c r="J471" s="210"/>
      <c r="K471" s="210"/>
      <c r="L471" s="215"/>
      <c r="M471" s="216"/>
      <c r="N471" s="217"/>
      <c r="O471" s="217"/>
      <c r="P471" s="217"/>
      <c r="Q471" s="217"/>
      <c r="R471" s="217"/>
      <c r="S471" s="217"/>
      <c r="T471" s="218"/>
      <c r="AT471" s="219" t="s">
        <v>162</v>
      </c>
      <c r="AU471" s="219" t="s">
        <v>90</v>
      </c>
      <c r="AV471" s="12" t="s">
        <v>23</v>
      </c>
      <c r="AW471" s="12" t="s">
        <v>41</v>
      </c>
      <c r="AX471" s="12" t="s">
        <v>79</v>
      </c>
      <c r="AY471" s="219" t="s">
        <v>151</v>
      </c>
    </row>
    <row r="472" spans="2:65" s="12" customFormat="1" x14ac:dyDescent="0.3">
      <c r="B472" s="209"/>
      <c r="C472" s="210"/>
      <c r="D472" s="207" t="s">
        <v>162</v>
      </c>
      <c r="E472" s="211" t="s">
        <v>77</v>
      </c>
      <c r="F472" s="212" t="s">
        <v>229</v>
      </c>
      <c r="G472" s="210"/>
      <c r="H472" s="213" t="s">
        <v>77</v>
      </c>
      <c r="I472" s="214"/>
      <c r="J472" s="210"/>
      <c r="K472" s="210"/>
      <c r="L472" s="215"/>
      <c r="M472" s="216"/>
      <c r="N472" s="217"/>
      <c r="O472" s="217"/>
      <c r="P472" s="217"/>
      <c r="Q472" s="217"/>
      <c r="R472" s="217"/>
      <c r="S472" s="217"/>
      <c r="T472" s="218"/>
      <c r="AT472" s="219" t="s">
        <v>162</v>
      </c>
      <c r="AU472" s="219" t="s">
        <v>90</v>
      </c>
      <c r="AV472" s="12" t="s">
        <v>23</v>
      </c>
      <c r="AW472" s="12" t="s">
        <v>41</v>
      </c>
      <c r="AX472" s="12" t="s">
        <v>79</v>
      </c>
      <c r="AY472" s="219" t="s">
        <v>151</v>
      </c>
    </row>
    <row r="473" spans="2:65" s="12" customFormat="1" x14ac:dyDescent="0.3">
      <c r="B473" s="209"/>
      <c r="C473" s="210"/>
      <c r="D473" s="207" t="s">
        <v>162</v>
      </c>
      <c r="E473" s="211" t="s">
        <v>77</v>
      </c>
      <c r="F473" s="212" t="s">
        <v>403</v>
      </c>
      <c r="G473" s="210"/>
      <c r="H473" s="213" t="s">
        <v>77</v>
      </c>
      <c r="I473" s="214"/>
      <c r="J473" s="210"/>
      <c r="K473" s="210"/>
      <c r="L473" s="215"/>
      <c r="M473" s="216"/>
      <c r="N473" s="217"/>
      <c r="O473" s="217"/>
      <c r="P473" s="217"/>
      <c r="Q473" s="217"/>
      <c r="R473" s="217"/>
      <c r="S473" s="217"/>
      <c r="T473" s="218"/>
      <c r="AT473" s="219" t="s">
        <v>162</v>
      </c>
      <c r="AU473" s="219" t="s">
        <v>90</v>
      </c>
      <c r="AV473" s="12" t="s">
        <v>23</v>
      </c>
      <c r="AW473" s="12" t="s">
        <v>41</v>
      </c>
      <c r="AX473" s="12" t="s">
        <v>79</v>
      </c>
      <c r="AY473" s="219" t="s">
        <v>151</v>
      </c>
    </row>
    <row r="474" spans="2:65" s="13" customFormat="1" x14ac:dyDescent="0.3">
      <c r="B474" s="220"/>
      <c r="C474" s="221"/>
      <c r="D474" s="207" t="s">
        <v>162</v>
      </c>
      <c r="E474" s="232" t="s">
        <v>77</v>
      </c>
      <c r="F474" s="233" t="s">
        <v>523</v>
      </c>
      <c r="G474" s="221"/>
      <c r="H474" s="234">
        <v>117</v>
      </c>
      <c r="I474" s="226"/>
      <c r="J474" s="221"/>
      <c r="K474" s="221"/>
      <c r="L474" s="227"/>
      <c r="M474" s="228"/>
      <c r="N474" s="229"/>
      <c r="O474" s="229"/>
      <c r="P474" s="229"/>
      <c r="Q474" s="229"/>
      <c r="R474" s="229"/>
      <c r="S474" s="229"/>
      <c r="T474" s="230"/>
      <c r="AT474" s="231" t="s">
        <v>162</v>
      </c>
      <c r="AU474" s="231" t="s">
        <v>90</v>
      </c>
      <c r="AV474" s="13" t="s">
        <v>90</v>
      </c>
      <c r="AW474" s="13" t="s">
        <v>41</v>
      </c>
      <c r="AX474" s="13" t="s">
        <v>79</v>
      </c>
      <c r="AY474" s="231" t="s">
        <v>151</v>
      </c>
    </row>
    <row r="475" spans="2:65" s="13" customFormat="1" x14ac:dyDescent="0.3">
      <c r="B475" s="220"/>
      <c r="C475" s="221"/>
      <c r="D475" s="207" t="s">
        <v>162</v>
      </c>
      <c r="E475" s="232" t="s">
        <v>77</v>
      </c>
      <c r="F475" s="233" t="s">
        <v>524</v>
      </c>
      <c r="G475" s="221"/>
      <c r="H475" s="234">
        <v>1.2</v>
      </c>
      <c r="I475" s="226"/>
      <c r="J475" s="221"/>
      <c r="K475" s="221"/>
      <c r="L475" s="227"/>
      <c r="M475" s="228"/>
      <c r="N475" s="229"/>
      <c r="O475" s="229"/>
      <c r="P475" s="229"/>
      <c r="Q475" s="229"/>
      <c r="R475" s="229"/>
      <c r="S475" s="229"/>
      <c r="T475" s="230"/>
      <c r="AT475" s="231" t="s">
        <v>162</v>
      </c>
      <c r="AU475" s="231" t="s">
        <v>90</v>
      </c>
      <c r="AV475" s="13" t="s">
        <v>90</v>
      </c>
      <c r="AW475" s="13" t="s">
        <v>41</v>
      </c>
      <c r="AX475" s="13" t="s">
        <v>79</v>
      </c>
      <c r="AY475" s="231" t="s">
        <v>151</v>
      </c>
    </row>
    <row r="476" spans="2:65" s="12" customFormat="1" x14ac:dyDescent="0.3">
      <c r="B476" s="209"/>
      <c r="C476" s="210"/>
      <c r="D476" s="207" t="s">
        <v>162</v>
      </c>
      <c r="E476" s="211" t="s">
        <v>77</v>
      </c>
      <c r="F476" s="212" t="s">
        <v>407</v>
      </c>
      <c r="G476" s="210"/>
      <c r="H476" s="213" t="s">
        <v>77</v>
      </c>
      <c r="I476" s="214"/>
      <c r="J476" s="210"/>
      <c r="K476" s="210"/>
      <c r="L476" s="215"/>
      <c r="M476" s="216"/>
      <c r="N476" s="217"/>
      <c r="O476" s="217"/>
      <c r="P476" s="217"/>
      <c r="Q476" s="217"/>
      <c r="R476" s="217"/>
      <c r="S476" s="217"/>
      <c r="T476" s="218"/>
      <c r="AT476" s="219" t="s">
        <v>162</v>
      </c>
      <c r="AU476" s="219" t="s">
        <v>90</v>
      </c>
      <c r="AV476" s="12" t="s">
        <v>23</v>
      </c>
      <c r="AW476" s="12" t="s">
        <v>41</v>
      </c>
      <c r="AX476" s="12" t="s">
        <v>79</v>
      </c>
      <c r="AY476" s="219" t="s">
        <v>151</v>
      </c>
    </row>
    <row r="477" spans="2:65" s="13" customFormat="1" x14ac:dyDescent="0.3">
      <c r="B477" s="220"/>
      <c r="C477" s="221"/>
      <c r="D477" s="207" t="s">
        <v>162</v>
      </c>
      <c r="E477" s="232" t="s">
        <v>77</v>
      </c>
      <c r="F477" s="233" t="s">
        <v>525</v>
      </c>
      <c r="G477" s="221"/>
      <c r="H477" s="234">
        <v>4.2</v>
      </c>
      <c r="I477" s="226"/>
      <c r="J477" s="221"/>
      <c r="K477" s="221"/>
      <c r="L477" s="227"/>
      <c r="M477" s="228"/>
      <c r="N477" s="229"/>
      <c r="O477" s="229"/>
      <c r="P477" s="229"/>
      <c r="Q477" s="229"/>
      <c r="R477" s="229"/>
      <c r="S477" s="229"/>
      <c r="T477" s="230"/>
      <c r="AT477" s="231" t="s">
        <v>162</v>
      </c>
      <c r="AU477" s="231" t="s">
        <v>90</v>
      </c>
      <c r="AV477" s="13" t="s">
        <v>90</v>
      </c>
      <c r="AW477" s="13" t="s">
        <v>41</v>
      </c>
      <c r="AX477" s="13" t="s">
        <v>79</v>
      </c>
      <c r="AY477" s="231" t="s">
        <v>151</v>
      </c>
    </row>
    <row r="478" spans="2:65" s="12" customFormat="1" x14ac:dyDescent="0.3">
      <c r="B478" s="209"/>
      <c r="C478" s="210"/>
      <c r="D478" s="207" t="s">
        <v>162</v>
      </c>
      <c r="E478" s="211" t="s">
        <v>77</v>
      </c>
      <c r="F478" s="212" t="s">
        <v>409</v>
      </c>
      <c r="G478" s="210"/>
      <c r="H478" s="213" t="s">
        <v>77</v>
      </c>
      <c r="I478" s="214"/>
      <c r="J478" s="210"/>
      <c r="K478" s="210"/>
      <c r="L478" s="215"/>
      <c r="M478" s="216"/>
      <c r="N478" s="217"/>
      <c r="O478" s="217"/>
      <c r="P478" s="217"/>
      <c r="Q478" s="217"/>
      <c r="R478" s="217"/>
      <c r="S478" s="217"/>
      <c r="T478" s="218"/>
      <c r="AT478" s="219" t="s">
        <v>162</v>
      </c>
      <c r="AU478" s="219" t="s">
        <v>90</v>
      </c>
      <c r="AV478" s="12" t="s">
        <v>23</v>
      </c>
      <c r="AW478" s="12" t="s">
        <v>41</v>
      </c>
      <c r="AX478" s="12" t="s">
        <v>79</v>
      </c>
      <c r="AY478" s="219" t="s">
        <v>151</v>
      </c>
    </row>
    <row r="479" spans="2:65" s="13" customFormat="1" x14ac:dyDescent="0.3">
      <c r="B479" s="220"/>
      <c r="C479" s="221"/>
      <c r="D479" s="207" t="s">
        <v>162</v>
      </c>
      <c r="E479" s="232" t="s">
        <v>77</v>
      </c>
      <c r="F479" s="233" t="s">
        <v>526</v>
      </c>
      <c r="G479" s="221"/>
      <c r="H479" s="234">
        <v>4.8</v>
      </c>
      <c r="I479" s="226"/>
      <c r="J479" s="221"/>
      <c r="K479" s="221"/>
      <c r="L479" s="227"/>
      <c r="M479" s="228"/>
      <c r="N479" s="229"/>
      <c r="O479" s="229"/>
      <c r="P479" s="229"/>
      <c r="Q479" s="229"/>
      <c r="R479" s="229"/>
      <c r="S479" s="229"/>
      <c r="T479" s="230"/>
      <c r="AT479" s="231" t="s">
        <v>162</v>
      </c>
      <c r="AU479" s="231" t="s">
        <v>90</v>
      </c>
      <c r="AV479" s="13" t="s">
        <v>90</v>
      </c>
      <c r="AW479" s="13" t="s">
        <v>41</v>
      </c>
      <c r="AX479" s="13" t="s">
        <v>79</v>
      </c>
      <c r="AY479" s="231" t="s">
        <v>151</v>
      </c>
    </row>
    <row r="480" spans="2:65" s="12" customFormat="1" x14ac:dyDescent="0.3">
      <c r="B480" s="209"/>
      <c r="C480" s="210"/>
      <c r="D480" s="207" t="s">
        <v>162</v>
      </c>
      <c r="E480" s="211" t="s">
        <v>77</v>
      </c>
      <c r="F480" s="212" t="s">
        <v>232</v>
      </c>
      <c r="G480" s="210"/>
      <c r="H480" s="213" t="s">
        <v>77</v>
      </c>
      <c r="I480" s="214"/>
      <c r="J480" s="210"/>
      <c r="K480" s="210"/>
      <c r="L480" s="215"/>
      <c r="M480" s="216"/>
      <c r="N480" s="217"/>
      <c r="O480" s="217"/>
      <c r="P480" s="217"/>
      <c r="Q480" s="217"/>
      <c r="R480" s="217"/>
      <c r="S480" s="217"/>
      <c r="T480" s="218"/>
      <c r="AT480" s="219" t="s">
        <v>162</v>
      </c>
      <c r="AU480" s="219" t="s">
        <v>90</v>
      </c>
      <c r="AV480" s="12" t="s">
        <v>23</v>
      </c>
      <c r="AW480" s="12" t="s">
        <v>41</v>
      </c>
      <c r="AX480" s="12" t="s">
        <v>79</v>
      </c>
      <c r="AY480" s="219" t="s">
        <v>151</v>
      </c>
    </row>
    <row r="481" spans="2:65" s="12" customFormat="1" x14ac:dyDescent="0.3">
      <c r="B481" s="209"/>
      <c r="C481" s="210"/>
      <c r="D481" s="207" t="s">
        <v>162</v>
      </c>
      <c r="E481" s="211" t="s">
        <v>77</v>
      </c>
      <c r="F481" s="212" t="s">
        <v>403</v>
      </c>
      <c r="G481" s="210"/>
      <c r="H481" s="213" t="s">
        <v>77</v>
      </c>
      <c r="I481" s="214"/>
      <c r="J481" s="210"/>
      <c r="K481" s="210"/>
      <c r="L481" s="215"/>
      <c r="M481" s="216"/>
      <c r="N481" s="217"/>
      <c r="O481" s="217"/>
      <c r="P481" s="217"/>
      <c r="Q481" s="217"/>
      <c r="R481" s="217"/>
      <c r="S481" s="217"/>
      <c r="T481" s="218"/>
      <c r="AT481" s="219" t="s">
        <v>162</v>
      </c>
      <c r="AU481" s="219" t="s">
        <v>90</v>
      </c>
      <c r="AV481" s="12" t="s">
        <v>23</v>
      </c>
      <c r="AW481" s="12" t="s">
        <v>41</v>
      </c>
      <c r="AX481" s="12" t="s">
        <v>79</v>
      </c>
      <c r="AY481" s="219" t="s">
        <v>151</v>
      </c>
    </row>
    <row r="482" spans="2:65" s="13" customFormat="1" x14ac:dyDescent="0.3">
      <c r="B482" s="220"/>
      <c r="C482" s="221"/>
      <c r="D482" s="207" t="s">
        <v>162</v>
      </c>
      <c r="E482" s="232" t="s">
        <v>77</v>
      </c>
      <c r="F482" s="233" t="s">
        <v>527</v>
      </c>
      <c r="G482" s="221"/>
      <c r="H482" s="234">
        <v>165</v>
      </c>
      <c r="I482" s="226"/>
      <c r="J482" s="221"/>
      <c r="K482" s="221"/>
      <c r="L482" s="227"/>
      <c r="M482" s="228"/>
      <c r="N482" s="229"/>
      <c r="O482" s="229"/>
      <c r="P482" s="229"/>
      <c r="Q482" s="229"/>
      <c r="R482" s="229"/>
      <c r="S482" s="229"/>
      <c r="T482" s="230"/>
      <c r="AT482" s="231" t="s">
        <v>162</v>
      </c>
      <c r="AU482" s="231" t="s">
        <v>90</v>
      </c>
      <c r="AV482" s="13" t="s">
        <v>90</v>
      </c>
      <c r="AW482" s="13" t="s">
        <v>41</v>
      </c>
      <c r="AX482" s="13" t="s">
        <v>79</v>
      </c>
      <c r="AY482" s="231" t="s">
        <v>151</v>
      </c>
    </row>
    <row r="483" spans="2:65" s="13" customFormat="1" x14ac:dyDescent="0.3">
      <c r="B483" s="220"/>
      <c r="C483" s="221"/>
      <c r="D483" s="207" t="s">
        <v>162</v>
      </c>
      <c r="E483" s="232" t="s">
        <v>77</v>
      </c>
      <c r="F483" s="233" t="s">
        <v>528</v>
      </c>
      <c r="G483" s="221"/>
      <c r="H483" s="234">
        <v>3.6</v>
      </c>
      <c r="I483" s="226"/>
      <c r="J483" s="221"/>
      <c r="K483" s="221"/>
      <c r="L483" s="227"/>
      <c r="M483" s="228"/>
      <c r="N483" s="229"/>
      <c r="O483" s="229"/>
      <c r="P483" s="229"/>
      <c r="Q483" s="229"/>
      <c r="R483" s="229"/>
      <c r="S483" s="229"/>
      <c r="T483" s="230"/>
      <c r="AT483" s="231" t="s">
        <v>162</v>
      </c>
      <c r="AU483" s="231" t="s">
        <v>90</v>
      </c>
      <c r="AV483" s="13" t="s">
        <v>90</v>
      </c>
      <c r="AW483" s="13" t="s">
        <v>41</v>
      </c>
      <c r="AX483" s="13" t="s">
        <v>79</v>
      </c>
      <c r="AY483" s="231" t="s">
        <v>151</v>
      </c>
    </row>
    <row r="484" spans="2:65" s="13" customFormat="1" x14ac:dyDescent="0.3">
      <c r="B484" s="220"/>
      <c r="C484" s="221"/>
      <c r="D484" s="207" t="s">
        <v>162</v>
      </c>
      <c r="E484" s="232" t="s">
        <v>77</v>
      </c>
      <c r="F484" s="233" t="s">
        <v>529</v>
      </c>
      <c r="G484" s="221"/>
      <c r="H484" s="234">
        <v>70.400000000000006</v>
      </c>
      <c r="I484" s="226"/>
      <c r="J484" s="221"/>
      <c r="K484" s="221"/>
      <c r="L484" s="227"/>
      <c r="M484" s="228"/>
      <c r="N484" s="229"/>
      <c r="O484" s="229"/>
      <c r="P484" s="229"/>
      <c r="Q484" s="229"/>
      <c r="R484" s="229"/>
      <c r="S484" s="229"/>
      <c r="T484" s="230"/>
      <c r="AT484" s="231" t="s">
        <v>162</v>
      </c>
      <c r="AU484" s="231" t="s">
        <v>90</v>
      </c>
      <c r="AV484" s="13" t="s">
        <v>90</v>
      </c>
      <c r="AW484" s="13" t="s">
        <v>41</v>
      </c>
      <c r="AX484" s="13" t="s">
        <v>79</v>
      </c>
      <c r="AY484" s="231" t="s">
        <v>151</v>
      </c>
    </row>
    <row r="485" spans="2:65" s="13" customFormat="1" x14ac:dyDescent="0.3">
      <c r="B485" s="220"/>
      <c r="C485" s="221"/>
      <c r="D485" s="207" t="s">
        <v>162</v>
      </c>
      <c r="E485" s="232" t="s">
        <v>77</v>
      </c>
      <c r="F485" s="233" t="s">
        <v>524</v>
      </c>
      <c r="G485" s="221"/>
      <c r="H485" s="234">
        <v>1.2</v>
      </c>
      <c r="I485" s="226"/>
      <c r="J485" s="221"/>
      <c r="K485" s="221"/>
      <c r="L485" s="227"/>
      <c r="M485" s="228"/>
      <c r="N485" s="229"/>
      <c r="O485" s="229"/>
      <c r="P485" s="229"/>
      <c r="Q485" s="229"/>
      <c r="R485" s="229"/>
      <c r="S485" s="229"/>
      <c r="T485" s="230"/>
      <c r="AT485" s="231" t="s">
        <v>162</v>
      </c>
      <c r="AU485" s="231" t="s">
        <v>90</v>
      </c>
      <c r="AV485" s="13" t="s">
        <v>90</v>
      </c>
      <c r="AW485" s="13" t="s">
        <v>41</v>
      </c>
      <c r="AX485" s="13" t="s">
        <v>79</v>
      </c>
      <c r="AY485" s="231" t="s">
        <v>151</v>
      </c>
    </row>
    <row r="486" spans="2:65" s="12" customFormat="1" x14ac:dyDescent="0.3">
      <c r="B486" s="209"/>
      <c r="C486" s="210"/>
      <c r="D486" s="207" t="s">
        <v>162</v>
      </c>
      <c r="E486" s="211" t="s">
        <v>77</v>
      </c>
      <c r="F486" s="212" t="s">
        <v>407</v>
      </c>
      <c r="G486" s="210"/>
      <c r="H486" s="213" t="s">
        <v>77</v>
      </c>
      <c r="I486" s="214"/>
      <c r="J486" s="210"/>
      <c r="K486" s="210"/>
      <c r="L486" s="215"/>
      <c r="M486" s="216"/>
      <c r="N486" s="217"/>
      <c r="O486" s="217"/>
      <c r="P486" s="217"/>
      <c r="Q486" s="217"/>
      <c r="R486" s="217"/>
      <c r="S486" s="217"/>
      <c r="T486" s="218"/>
      <c r="AT486" s="219" t="s">
        <v>162</v>
      </c>
      <c r="AU486" s="219" t="s">
        <v>90</v>
      </c>
      <c r="AV486" s="12" t="s">
        <v>23</v>
      </c>
      <c r="AW486" s="12" t="s">
        <v>41</v>
      </c>
      <c r="AX486" s="12" t="s">
        <v>79</v>
      </c>
      <c r="AY486" s="219" t="s">
        <v>151</v>
      </c>
    </row>
    <row r="487" spans="2:65" s="13" customFormat="1" x14ac:dyDescent="0.3">
      <c r="B487" s="220"/>
      <c r="C487" s="221"/>
      <c r="D487" s="207" t="s">
        <v>162</v>
      </c>
      <c r="E487" s="232" t="s">
        <v>77</v>
      </c>
      <c r="F487" s="233" t="s">
        <v>525</v>
      </c>
      <c r="G487" s="221"/>
      <c r="H487" s="234">
        <v>4.2</v>
      </c>
      <c r="I487" s="226"/>
      <c r="J487" s="221"/>
      <c r="K487" s="221"/>
      <c r="L487" s="227"/>
      <c r="M487" s="228"/>
      <c r="N487" s="229"/>
      <c r="O487" s="229"/>
      <c r="P487" s="229"/>
      <c r="Q487" s="229"/>
      <c r="R487" s="229"/>
      <c r="S487" s="229"/>
      <c r="T487" s="230"/>
      <c r="AT487" s="231" t="s">
        <v>162</v>
      </c>
      <c r="AU487" s="231" t="s">
        <v>90</v>
      </c>
      <c r="AV487" s="13" t="s">
        <v>90</v>
      </c>
      <c r="AW487" s="13" t="s">
        <v>41</v>
      </c>
      <c r="AX487" s="13" t="s">
        <v>79</v>
      </c>
      <c r="AY487" s="231" t="s">
        <v>151</v>
      </c>
    </row>
    <row r="488" spans="2:65" s="12" customFormat="1" x14ac:dyDescent="0.3">
      <c r="B488" s="209"/>
      <c r="C488" s="210"/>
      <c r="D488" s="207" t="s">
        <v>162</v>
      </c>
      <c r="E488" s="211" t="s">
        <v>77</v>
      </c>
      <c r="F488" s="212" t="s">
        <v>409</v>
      </c>
      <c r="G488" s="210"/>
      <c r="H488" s="213" t="s">
        <v>77</v>
      </c>
      <c r="I488" s="214"/>
      <c r="J488" s="210"/>
      <c r="K488" s="210"/>
      <c r="L488" s="215"/>
      <c r="M488" s="216"/>
      <c r="N488" s="217"/>
      <c r="O488" s="217"/>
      <c r="P488" s="217"/>
      <c r="Q488" s="217"/>
      <c r="R488" s="217"/>
      <c r="S488" s="217"/>
      <c r="T488" s="218"/>
      <c r="AT488" s="219" t="s">
        <v>162</v>
      </c>
      <c r="AU488" s="219" t="s">
        <v>90</v>
      </c>
      <c r="AV488" s="12" t="s">
        <v>23</v>
      </c>
      <c r="AW488" s="12" t="s">
        <v>41</v>
      </c>
      <c r="AX488" s="12" t="s">
        <v>79</v>
      </c>
      <c r="AY488" s="219" t="s">
        <v>151</v>
      </c>
    </row>
    <row r="489" spans="2:65" s="13" customFormat="1" x14ac:dyDescent="0.3">
      <c r="B489" s="220"/>
      <c r="C489" s="221"/>
      <c r="D489" s="207" t="s">
        <v>162</v>
      </c>
      <c r="E489" s="232" t="s">
        <v>77</v>
      </c>
      <c r="F489" s="233" t="s">
        <v>530</v>
      </c>
      <c r="G489" s="221"/>
      <c r="H489" s="234">
        <v>7.2</v>
      </c>
      <c r="I489" s="226"/>
      <c r="J489" s="221"/>
      <c r="K489" s="221"/>
      <c r="L489" s="227"/>
      <c r="M489" s="228"/>
      <c r="N489" s="229"/>
      <c r="O489" s="229"/>
      <c r="P489" s="229"/>
      <c r="Q489" s="229"/>
      <c r="R489" s="229"/>
      <c r="S489" s="229"/>
      <c r="T489" s="230"/>
      <c r="AT489" s="231" t="s">
        <v>162</v>
      </c>
      <c r="AU489" s="231" t="s">
        <v>90</v>
      </c>
      <c r="AV489" s="13" t="s">
        <v>90</v>
      </c>
      <c r="AW489" s="13" t="s">
        <v>41</v>
      </c>
      <c r="AX489" s="13" t="s">
        <v>79</v>
      </c>
      <c r="AY489" s="231" t="s">
        <v>151</v>
      </c>
    </row>
    <row r="490" spans="2:65" s="14" customFormat="1" x14ac:dyDescent="0.3">
      <c r="B490" s="235"/>
      <c r="C490" s="236"/>
      <c r="D490" s="222" t="s">
        <v>162</v>
      </c>
      <c r="E490" s="237" t="s">
        <v>77</v>
      </c>
      <c r="F490" s="238" t="s">
        <v>174</v>
      </c>
      <c r="G490" s="236"/>
      <c r="H490" s="239">
        <v>378.8</v>
      </c>
      <c r="I490" s="240"/>
      <c r="J490" s="236"/>
      <c r="K490" s="236"/>
      <c r="L490" s="241"/>
      <c r="M490" s="242"/>
      <c r="N490" s="243"/>
      <c r="O490" s="243"/>
      <c r="P490" s="243"/>
      <c r="Q490" s="243"/>
      <c r="R490" s="243"/>
      <c r="S490" s="243"/>
      <c r="T490" s="244"/>
      <c r="AT490" s="245" t="s">
        <v>162</v>
      </c>
      <c r="AU490" s="245" t="s">
        <v>90</v>
      </c>
      <c r="AV490" s="14" t="s">
        <v>158</v>
      </c>
      <c r="AW490" s="14" t="s">
        <v>41</v>
      </c>
      <c r="AX490" s="14" t="s">
        <v>23</v>
      </c>
      <c r="AY490" s="245" t="s">
        <v>151</v>
      </c>
    </row>
    <row r="491" spans="2:65" s="1" customFormat="1" ht="22.5" customHeight="1" x14ac:dyDescent="0.3">
      <c r="B491" s="36"/>
      <c r="C491" s="247" t="s">
        <v>531</v>
      </c>
      <c r="D491" s="247" t="s">
        <v>209</v>
      </c>
      <c r="E491" s="248" t="s">
        <v>479</v>
      </c>
      <c r="F491" s="249" t="s">
        <v>480</v>
      </c>
      <c r="G491" s="250" t="s">
        <v>156</v>
      </c>
      <c r="H491" s="251">
        <v>77.275000000000006</v>
      </c>
      <c r="I491" s="252"/>
      <c r="J491" s="253">
        <f>ROUND(I491*H491,2)</f>
        <v>0</v>
      </c>
      <c r="K491" s="249" t="s">
        <v>157</v>
      </c>
      <c r="L491" s="254"/>
      <c r="M491" s="255" t="s">
        <v>77</v>
      </c>
      <c r="N491" s="256" t="s">
        <v>50</v>
      </c>
      <c r="O491" s="37"/>
      <c r="P491" s="204">
        <f>O491*H491</f>
        <v>0</v>
      </c>
      <c r="Q491" s="204">
        <v>5.1000000000000004E-4</v>
      </c>
      <c r="R491" s="204">
        <f>Q491*H491</f>
        <v>3.9410250000000008E-2</v>
      </c>
      <c r="S491" s="204">
        <v>0</v>
      </c>
      <c r="T491" s="205">
        <f>S491*H491</f>
        <v>0</v>
      </c>
      <c r="AR491" s="19" t="s">
        <v>208</v>
      </c>
      <c r="AT491" s="19" t="s">
        <v>209</v>
      </c>
      <c r="AU491" s="19" t="s">
        <v>90</v>
      </c>
      <c r="AY491" s="19" t="s">
        <v>151</v>
      </c>
      <c r="BE491" s="206">
        <f>IF(N491="základní",J491,0)</f>
        <v>0</v>
      </c>
      <c r="BF491" s="206">
        <f>IF(N491="snížená",J491,0)</f>
        <v>0</v>
      </c>
      <c r="BG491" s="206">
        <f>IF(N491="zákl. přenesená",J491,0)</f>
        <v>0</v>
      </c>
      <c r="BH491" s="206">
        <f>IF(N491="sníž. přenesená",J491,0)</f>
        <v>0</v>
      </c>
      <c r="BI491" s="206">
        <f>IF(N491="nulová",J491,0)</f>
        <v>0</v>
      </c>
      <c r="BJ491" s="19" t="s">
        <v>90</v>
      </c>
      <c r="BK491" s="206">
        <f>ROUND(I491*H491,2)</f>
        <v>0</v>
      </c>
      <c r="BL491" s="19" t="s">
        <v>158</v>
      </c>
      <c r="BM491" s="19" t="s">
        <v>532</v>
      </c>
    </row>
    <row r="492" spans="2:65" s="1" customFormat="1" ht="40.5" x14ac:dyDescent="0.3">
      <c r="B492" s="36"/>
      <c r="C492" s="58"/>
      <c r="D492" s="207" t="s">
        <v>160</v>
      </c>
      <c r="E492" s="58"/>
      <c r="F492" s="208" t="s">
        <v>482</v>
      </c>
      <c r="G492" s="58"/>
      <c r="H492" s="58"/>
      <c r="I492" s="163"/>
      <c r="J492" s="58"/>
      <c r="K492" s="58"/>
      <c r="L492" s="56"/>
      <c r="M492" s="73"/>
      <c r="N492" s="37"/>
      <c r="O492" s="37"/>
      <c r="P492" s="37"/>
      <c r="Q492" s="37"/>
      <c r="R492" s="37"/>
      <c r="S492" s="37"/>
      <c r="T492" s="74"/>
      <c r="AT492" s="19" t="s">
        <v>160</v>
      </c>
      <c r="AU492" s="19" t="s">
        <v>90</v>
      </c>
    </row>
    <row r="493" spans="2:65" s="13" customFormat="1" x14ac:dyDescent="0.3">
      <c r="B493" s="220"/>
      <c r="C493" s="221"/>
      <c r="D493" s="207" t="s">
        <v>162</v>
      </c>
      <c r="E493" s="232" t="s">
        <v>77</v>
      </c>
      <c r="F493" s="233" t="s">
        <v>533</v>
      </c>
      <c r="G493" s="221"/>
      <c r="H493" s="234">
        <v>75.760000000000005</v>
      </c>
      <c r="I493" s="226"/>
      <c r="J493" s="221"/>
      <c r="K493" s="221"/>
      <c r="L493" s="227"/>
      <c r="M493" s="228"/>
      <c r="N493" s="229"/>
      <c r="O493" s="229"/>
      <c r="P493" s="229"/>
      <c r="Q493" s="229"/>
      <c r="R493" s="229"/>
      <c r="S493" s="229"/>
      <c r="T493" s="230"/>
      <c r="AT493" s="231" t="s">
        <v>162</v>
      </c>
      <c r="AU493" s="231" t="s">
        <v>90</v>
      </c>
      <c r="AV493" s="13" t="s">
        <v>90</v>
      </c>
      <c r="AW493" s="13" t="s">
        <v>41</v>
      </c>
      <c r="AX493" s="13" t="s">
        <v>23</v>
      </c>
      <c r="AY493" s="231" t="s">
        <v>151</v>
      </c>
    </row>
    <row r="494" spans="2:65" s="13" customFormat="1" x14ac:dyDescent="0.3">
      <c r="B494" s="220"/>
      <c r="C494" s="221"/>
      <c r="D494" s="222" t="s">
        <v>162</v>
      </c>
      <c r="E494" s="221"/>
      <c r="F494" s="224" t="s">
        <v>534</v>
      </c>
      <c r="G494" s="221"/>
      <c r="H494" s="225">
        <v>77.275000000000006</v>
      </c>
      <c r="I494" s="226"/>
      <c r="J494" s="221"/>
      <c r="K494" s="221"/>
      <c r="L494" s="227"/>
      <c r="M494" s="228"/>
      <c r="N494" s="229"/>
      <c r="O494" s="229"/>
      <c r="P494" s="229"/>
      <c r="Q494" s="229"/>
      <c r="R494" s="229"/>
      <c r="S494" s="229"/>
      <c r="T494" s="230"/>
      <c r="AT494" s="231" t="s">
        <v>162</v>
      </c>
      <c r="AU494" s="231" t="s">
        <v>90</v>
      </c>
      <c r="AV494" s="13" t="s">
        <v>90</v>
      </c>
      <c r="AW494" s="13" t="s">
        <v>4</v>
      </c>
      <c r="AX494" s="13" t="s">
        <v>23</v>
      </c>
      <c r="AY494" s="231" t="s">
        <v>151</v>
      </c>
    </row>
    <row r="495" spans="2:65" s="1" customFormat="1" ht="31.5" customHeight="1" x14ac:dyDescent="0.3">
      <c r="B495" s="36"/>
      <c r="C495" s="195" t="s">
        <v>535</v>
      </c>
      <c r="D495" s="195" t="s">
        <v>153</v>
      </c>
      <c r="E495" s="196" t="s">
        <v>536</v>
      </c>
      <c r="F495" s="197" t="s">
        <v>537</v>
      </c>
      <c r="G495" s="198" t="s">
        <v>156</v>
      </c>
      <c r="H495" s="199">
        <v>226.1</v>
      </c>
      <c r="I495" s="200"/>
      <c r="J495" s="201">
        <f>ROUND(I495*H495,2)</f>
        <v>0</v>
      </c>
      <c r="K495" s="197" t="s">
        <v>157</v>
      </c>
      <c r="L495" s="56"/>
      <c r="M495" s="202" t="s">
        <v>77</v>
      </c>
      <c r="N495" s="203" t="s">
        <v>50</v>
      </c>
      <c r="O495" s="37"/>
      <c r="P495" s="204">
        <f>O495*H495</f>
        <v>0</v>
      </c>
      <c r="Q495" s="204">
        <v>9.43336E-3</v>
      </c>
      <c r="R495" s="204">
        <f>Q495*H495</f>
        <v>2.1328826959999998</v>
      </c>
      <c r="S495" s="204">
        <v>0</v>
      </c>
      <c r="T495" s="205">
        <f>S495*H495</f>
        <v>0</v>
      </c>
      <c r="AR495" s="19" t="s">
        <v>158</v>
      </c>
      <c r="AT495" s="19" t="s">
        <v>153</v>
      </c>
      <c r="AU495" s="19" t="s">
        <v>90</v>
      </c>
      <c r="AY495" s="19" t="s">
        <v>151</v>
      </c>
      <c r="BE495" s="206">
        <f>IF(N495="základní",J495,0)</f>
        <v>0</v>
      </c>
      <c r="BF495" s="206">
        <f>IF(N495="snížená",J495,0)</f>
        <v>0</v>
      </c>
      <c r="BG495" s="206">
        <f>IF(N495="zákl. přenesená",J495,0)</f>
        <v>0</v>
      </c>
      <c r="BH495" s="206">
        <f>IF(N495="sníž. přenesená",J495,0)</f>
        <v>0</v>
      </c>
      <c r="BI495" s="206">
        <f>IF(N495="nulová",J495,0)</f>
        <v>0</v>
      </c>
      <c r="BJ495" s="19" t="s">
        <v>90</v>
      </c>
      <c r="BK495" s="206">
        <f>ROUND(I495*H495,2)</f>
        <v>0</v>
      </c>
      <c r="BL495" s="19" t="s">
        <v>158</v>
      </c>
      <c r="BM495" s="19" t="s">
        <v>538</v>
      </c>
    </row>
    <row r="496" spans="2:65" s="1" customFormat="1" ht="27" x14ac:dyDescent="0.3">
      <c r="B496" s="36"/>
      <c r="C496" s="58"/>
      <c r="D496" s="207" t="s">
        <v>160</v>
      </c>
      <c r="E496" s="58"/>
      <c r="F496" s="208" t="s">
        <v>539</v>
      </c>
      <c r="G496" s="58"/>
      <c r="H496" s="58"/>
      <c r="I496" s="163"/>
      <c r="J496" s="58"/>
      <c r="K496" s="58"/>
      <c r="L496" s="56"/>
      <c r="M496" s="73"/>
      <c r="N496" s="37"/>
      <c r="O496" s="37"/>
      <c r="P496" s="37"/>
      <c r="Q496" s="37"/>
      <c r="R496" s="37"/>
      <c r="S496" s="37"/>
      <c r="T496" s="74"/>
      <c r="AT496" s="19" t="s">
        <v>160</v>
      </c>
      <c r="AU496" s="19" t="s">
        <v>90</v>
      </c>
    </row>
    <row r="497" spans="2:51" s="12" customFormat="1" x14ac:dyDescent="0.3">
      <c r="B497" s="209"/>
      <c r="C497" s="210"/>
      <c r="D497" s="207" t="s">
        <v>162</v>
      </c>
      <c r="E497" s="211" t="s">
        <v>77</v>
      </c>
      <c r="F497" s="212" t="s">
        <v>163</v>
      </c>
      <c r="G497" s="210"/>
      <c r="H497" s="213" t="s">
        <v>77</v>
      </c>
      <c r="I497" s="214"/>
      <c r="J497" s="210"/>
      <c r="K497" s="210"/>
      <c r="L497" s="215"/>
      <c r="M497" s="216"/>
      <c r="N497" s="217"/>
      <c r="O497" s="217"/>
      <c r="P497" s="217"/>
      <c r="Q497" s="217"/>
      <c r="R497" s="217"/>
      <c r="S497" s="217"/>
      <c r="T497" s="218"/>
      <c r="AT497" s="219" t="s">
        <v>162</v>
      </c>
      <c r="AU497" s="219" t="s">
        <v>90</v>
      </c>
      <c r="AV497" s="12" t="s">
        <v>23</v>
      </c>
      <c r="AW497" s="12" t="s">
        <v>41</v>
      </c>
      <c r="AX497" s="12" t="s">
        <v>79</v>
      </c>
      <c r="AY497" s="219" t="s">
        <v>151</v>
      </c>
    </row>
    <row r="498" spans="2:51" s="12" customFormat="1" x14ac:dyDescent="0.3">
      <c r="B498" s="209"/>
      <c r="C498" s="210"/>
      <c r="D498" s="207" t="s">
        <v>162</v>
      </c>
      <c r="E498" s="211" t="s">
        <v>77</v>
      </c>
      <c r="F498" s="212" t="s">
        <v>365</v>
      </c>
      <c r="G498" s="210"/>
      <c r="H498" s="213" t="s">
        <v>77</v>
      </c>
      <c r="I498" s="214"/>
      <c r="J498" s="210"/>
      <c r="K498" s="210"/>
      <c r="L498" s="215"/>
      <c r="M498" s="216"/>
      <c r="N498" s="217"/>
      <c r="O498" s="217"/>
      <c r="P498" s="217"/>
      <c r="Q498" s="217"/>
      <c r="R498" s="217"/>
      <c r="S498" s="217"/>
      <c r="T498" s="218"/>
      <c r="AT498" s="219" t="s">
        <v>162</v>
      </c>
      <c r="AU498" s="219" t="s">
        <v>90</v>
      </c>
      <c r="AV498" s="12" t="s">
        <v>23</v>
      </c>
      <c r="AW498" s="12" t="s">
        <v>41</v>
      </c>
      <c r="AX498" s="12" t="s">
        <v>79</v>
      </c>
      <c r="AY498" s="219" t="s">
        <v>151</v>
      </c>
    </row>
    <row r="499" spans="2:51" s="12" customFormat="1" x14ac:dyDescent="0.3">
      <c r="B499" s="209"/>
      <c r="C499" s="210"/>
      <c r="D499" s="207" t="s">
        <v>162</v>
      </c>
      <c r="E499" s="211" t="s">
        <v>77</v>
      </c>
      <c r="F499" s="212" t="s">
        <v>540</v>
      </c>
      <c r="G499" s="210"/>
      <c r="H499" s="213" t="s">
        <v>77</v>
      </c>
      <c r="I499" s="214"/>
      <c r="J499" s="210"/>
      <c r="K499" s="210"/>
      <c r="L499" s="215"/>
      <c r="M499" s="216"/>
      <c r="N499" s="217"/>
      <c r="O499" s="217"/>
      <c r="P499" s="217"/>
      <c r="Q499" s="217"/>
      <c r="R499" s="217"/>
      <c r="S499" s="217"/>
      <c r="T499" s="218"/>
      <c r="AT499" s="219" t="s">
        <v>162</v>
      </c>
      <c r="AU499" s="219" t="s">
        <v>90</v>
      </c>
      <c r="AV499" s="12" t="s">
        <v>23</v>
      </c>
      <c r="AW499" s="12" t="s">
        <v>41</v>
      </c>
      <c r="AX499" s="12" t="s">
        <v>79</v>
      </c>
      <c r="AY499" s="219" t="s">
        <v>151</v>
      </c>
    </row>
    <row r="500" spans="2:51" s="12" customFormat="1" x14ac:dyDescent="0.3">
      <c r="B500" s="209"/>
      <c r="C500" s="210"/>
      <c r="D500" s="207" t="s">
        <v>162</v>
      </c>
      <c r="E500" s="211" t="s">
        <v>77</v>
      </c>
      <c r="F500" s="212" t="s">
        <v>229</v>
      </c>
      <c r="G500" s="210"/>
      <c r="H500" s="213" t="s">
        <v>77</v>
      </c>
      <c r="I500" s="214"/>
      <c r="J500" s="210"/>
      <c r="K500" s="210"/>
      <c r="L500" s="215"/>
      <c r="M500" s="216"/>
      <c r="N500" s="217"/>
      <c r="O500" s="217"/>
      <c r="P500" s="217"/>
      <c r="Q500" s="217"/>
      <c r="R500" s="217"/>
      <c r="S500" s="217"/>
      <c r="T500" s="218"/>
      <c r="AT500" s="219" t="s">
        <v>162</v>
      </c>
      <c r="AU500" s="219" t="s">
        <v>90</v>
      </c>
      <c r="AV500" s="12" t="s">
        <v>23</v>
      </c>
      <c r="AW500" s="12" t="s">
        <v>41</v>
      </c>
      <c r="AX500" s="12" t="s">
        <v>79</v>
      </c>
      <c r="AY500" s="219" t="s">
        <v>151</v>
      </c>
    </row>
    <row r="501" spans="2:51" s="13" customFormat="1" x14ac:dyDescent="0.3">
      <c r="B501" s="220"/>
      <c r="C501" s="221"/>
      <c r="D501" s="207" t="s">
        <v>162</v>
      </c>
      <c r="E501" s="232" t="s">
        <v>77</v>
      </c>
      <c r="F501" s="233" t="s">
        <v>541</v>
      </c>
      <c r="G501" s="221"/>
      <c r="H501" s="234">
        <v>19.210999999999999</v>
      </c>
      <c r="I501" s="226"/>
      <c r="J501" s="221"/>
      <c r="K501" s="221"/>
      <c r="L501" s="227"/>
      <c r="M501" s="228"/>
      <c r="N501" s="229"/>
      <c r="O501" s="229"/>
      <c r="P501" s="229"/>
      <c r="Q501" s="229"/>
      <c r="R501" s="229"/>
      <c r="S501" s="229"/>
      <c r="T501" s="230"/>
      <c r="AT501" s="231" t="s">
        <v>162</v>
      </c>
      <c r="AU501" s="231" t="s">
        <v>90</v>
      </c>
      <c r="AV501" s="13" t="s">
        <v>90</v>
      </c>
      <c r="AW501" s="13" t="s">
        <v>41</v>
      </c>
      <c r="AX501" s="13" t="s">
        <v>79</v>
      </c>
      <c r="AY501" s="231" t="s">
        <v>151</v>
      </c>
    </row>
    <row r="502" spans="2:51" s="13" customFormat="1" x14ac:dyDescent="0.3">
      <c r="B502" s="220"/>
      <c r="C502" s="221"/>
      <c r="D502" s="207" t="s">
        <v>162</v>
      </c>
      <c r="E502" s="232" t="s">
        <v>77</v>
      </c>
      <c r="F502" s="233" t="s">
        <v>542</v>
      </c>
      <c r="G502" s="221"/>
      <c r="H502" s="234">
        <v>31.85</v>
      </c>
      <c r="I502" s="226"/>
      <c r="J502" s="221"/>
      <c r="K502" s="221"/>
      <c r="L502" s="227"/>
      <c r="M502" s="228"/>
      <c r="N502" s="229"/>
      <c r="O502" s="229"/>
      <c r="P502" s="229"/>
      <c r="Q502" s="229"/>
      <c r="R502" s="229"/>
      <c r="S502" s="229"/>
      <c r="T502" s="230"/>
      <c r="AT502" s="231" t="s">
        <v>162</v>
      </c>
      <c r="AU502" s="231" t="s">
        <v>90</v>
      </c>
      <c r="AV502" s="13" t="s">
        <v>90</v>
      </c>
      <c r="AW502" s="13" t="s">
        <v>41</v>
      </c>
      <c r="AX502" s="13" t="s">
        <v>79</v>
      </c>
      <c r="AY502" s="231" t="s">
        <v>151</v>
      </c>
    </row>
    <row r="503" spans="2:51" s="13" customFormat="1" x14ac:dyDescent="0.3">
      <c r="B503" s="220"/>
      <c r="C503" s="221"/>
      <c r="D503" s="207" t="s">
        <v>162</v>
      </c>
      <c r="E503" s="232" t="s">
        <v>77</v>
      </c>
      <c r="F503" s="233" t="s">
        <v>543</v>
      </c>
      <c r="G503" s="221"/>
      <c r="H503" s="234">
        <v>31.5</v>
      </c>
      <c r="I503" s="226"/>
      <c r="J503" s="221"/>
      <c r="K503" s="221"/>
      <c r="L503" s="227"/>
      <c r="M503" s="228"/>
      <c r="N503" s="229"/>
      <c r="O503" s="229"/>
      <c r="P503" s="229"/>
      <c r="Q503" s="229"/>
      <c r="R503" s="229"/>
      <c r="S503" s="229"/>
      <c r="T503" s="230"/>
      <c r="AT503" s="231" t="s">
        <v>162</v>
      </c>
      <c r="AU503" s="231" t="s">
        <v>90</v>
      </c>
      <c r="AV503" s="13" t="s">
        <v>90</v>
      </c>
      <c r="AW503" s="13" t="s">
        <v>41</v>
      </c>
      <c r="AX503" s="13" t="s">
        <v>79</v>
      </c>
      <c r="AY503" s="231" t="s">
        <v>151</v>
      </c>
    </row>
    <row r="504" spans="2:51" s="13" customFormat="1" x14ac:dyDescent="0.3">
      <c r="B504" s="220"/>
      <c r="C504" s="221"/>
      <c r="D504" s="207" t="s">
        <v>162</v>
      </c>
      <c r="E504" s="232" t="s">
        <v>77</v>
      </c>
      <c r="F504" s="233" t="s">
        <v>544</v>
      </c>
      <c r="G504" s="221"/>
      <c r="H504" s="234">
        <v>18.899999999999999</v>
      </c>
      <c r="I504" s="226"/>
      <c r="J504" s="221"/>
      <c r="K504" s="221"/>
      <c r="L504" s="227"/>
      <c r="M504" s="228"/>
      <c r="N504" s="229"/>
      <c r="O504" s="229"/>
      <c r="P504" s="229"/>
      <c r="Q504" s="229"/>
      <c r="R504" s="229"/>
      <c r="S504" s="229"/>
      <c r="T504" s="230"/>
      <c r="AT504" s="231" t="s">
        <v>162</v>
      </c>
      <c r="AU504" s="231" t="s">
        <v>90</v>
      </c>
      <c r="AV504" s="13" t="s">
        <v>90</v>
      </c>
      <c r="AW504" s="13" t="s">
        <v>41</v>
      </c>
      <c r="AX504" s="13" t="s">
        <v>79</v>
      </c>
      <c r="AY504" s="231" t="s">
        <v>151</v>
      </c>
    </row>
    <row r="505" spans="2:51" s="13" customFormat="1" x14ac:dyDescent="0.3">
      <c r="B505" s="220"/>
      <c r="C505" s="221"/>
      <c r="D505" s="207" t="s">
        <v>162</v>
      </c>
      <c r="E505" s="232" t="s">
        <v>77</v>
      </c>
      <c r="F505" s="233" t="s">
        <v>545</v>
      </c>
      <c r="G505" s="221"/>
      <c r="H505" s="234">
        <v>3.15</v>
      </c>
      <c r="I505" s="226"/>
      <c r="J505" s="221"/>
      <c r="K505" s="221"/>
      <c r="L505" s="227"/>
      <c r="M505" s="228"/>
      <c r="N505" s="229"/>
      <c r="O505" s="229"/>
      <c r="P505" s="229"/>
      <c r="Q505" s="229"/>
      <c r="R505" s="229"/>
      <c r="S505" s="229"/>
      <c r="T505" s="230"/>
      <c r="AT505" s="231" t="s">
        <v>162</v>
      </c>
      <c r="AU505" s="231" t="s">
        <v>90</v>
      </c>
      <c r="AV505" s="13" t="s">
        <v>90</v>
      </c>
      <c r="AW505" s="13" t="s">
        <v>41</v>
      </c>
      <c r="AX505" s="13" t="s">
        <v>79</v>
      </c>
      <c r="AY505" s="231" t="s">
        <v>151</v>
      </c>
    </row>
    <row r="506" spans="2:51" s="13" customFormat="1" x14ac:dyDescent="0.3">
      <c r="B506" s="220"/>
      <c r="C506" s="221"/>
      <c r="D506" s="207" t="s">
        <v>162</v>
      </c>
      <c r="E506" s="232" t="s">
        <v>77</v>
      </c>
      <c r="F506" s="233" t="s">
        <v>546</v>
      </c>
      <c r="G506" s="221"/>
      <c r="H506" s="234">
        <v>10.148</v>
      </c>
      <c r="I506" s="226"/>
      <c r="J506" s="221"/>
      <c r="K506" s="221"/>
      <c r="L506" s="227"/>
      <c r="M506" s="228"/>
      <c r="N506" s="229"/>
      <c r="O506" s="229"/>
      <c r="P506" s="229"/>
      <c r="Q506" s="229"/>
      <c r="R506" s="229"/>
      <c r="S506" s="229"/>
      <c r="T506" s="230"/>
      <c r="AT506" s="231" t="s">
        <v>162</v>
      </c>
      <c r="AU506" s="231" t="s">
        <v>90</v>
      </c>
      <c r="AV506" s="13" t="s">
        <v>90</v>
      </c>
      <c r="AW506" s="13" t="s">
        <v>41</v>
      </c>
      <c r="AX506" s="13" t="s">
        <v>79</v>
      </c>
      <c r="AY506" s="231" t="s">
        <v>151</v>
      </c>
    </row>
    <row r="507" spans="2:51" s="12" customFormat="1" x14ac:dyDescent="0.3">
      <c r="B507" s="209"/>
      <c r="C507" s="210"/>
      <c r="D507" s="207" t="s">
        <v>162</v>
      </c>
      <c r="E507" s="211" t="s">
        <v>77</v>
      </c>
      <c r="F507" s="212" t="s">
        <v>504</v>
      </c>
      <c r="G507" s="210"/>
      <c r="H507" s="213" t="s">
        <v>77</v>
      </c>
      <c r="I507" s="214"/>
      <c r="J507" s="210"/>
      <c r="K507" s="210"/>
      <c r="L507" s="215"/>
      <c r="M507" s="216"/>
      <c r="N507" s="217"/>
      <c r="O507" s="217"/>
      <c r="P507" s="217"/>
      <c r="Q507" s="217"/>
      <c r="R507" s="217"/>
      <c r="S507" s="217"/>
      <c r="T507" s="218"/>
      <c r="AT507" s="219" t="s">
        <v>162</v>
      </c>
      <c r="AU507" s="219" t="s">
        <v>90</v>
      </c>
      <c r="AV507" s="12" t="s">
        <v>23</v>
      </c>
      <c r="AW507" s="12" t="s">
        <v>41</v>
      </c>
      <c r="AX507" s="12" t="s">
        <v>79</v>
      </c>
      <c r="AY507" s="219" t="s">
        <v>151</v>
      </c>
    </row>
    <row r="508" spans="2:51" s="13" customFormat="1" x14ac:dyDescent="0.3">
      <c r="B508" s="220"/>
      <c r="C508" s="221"/>
      <c r="D508" s="207" t="s">
        <v>162</v>
      </c>
      <c r="E508" s="232" t="s">
        <v>77</v>
      </c>
      <c r="F508" s="233" t="s">
        <v>547</v>
      </c>
      <c r="G508" s="221"/>
      <c r="H508" s="234">
        <v>10.035</v>
      </c>
      <c r="I508" s="226"/>
      <c r="J508" s="221"/>
      <c r="K508" s="221"/>
      <c r="L508" s="227"/>
      <c r="M508" s="228"/>
      <c r="N508" s="229"/>
      <c r="O508" s="229"/>
      <c r="P508" s="229"/>
      <c r="Q508" s="229"/>
      <c r="R508" s="229"/>
      <c r="S508" s="229"/>
      <c r="T508" s="230"/>
      <c r="AT508" s="231" t="s">
        <v>162</v>
      </c>
      <c r="AU508" s="231" t="s">
        <v>90</v>
      </c>
      <c r="AV508" s="13" t="s">
        <v>90</v>
      </c>
      <c r="AW508" s="13" t="s">
        <v>41</v>
      </c>
      <c r="AX508" s="13" t="s">
        <v>79</v>
      </c>
      <c r="AY508" s="231" t="s">
        <v>151</v>
      </c>
    </row>
    <row r="509" spans="2:51" s="12" customFormat="1" x14ac:dyDescent="0.3">
      <c r="B509" s="209"/>
      <c r="C509" s="210"/>
      <c r="D509" s="207" t="s">
        <v>162</v>
      </c>
      <c r="E509" s="211" t="s">
        <v>77</v>
      </c>
      <c r="F509" s="212" t="s">
        <v>232</v>
      </c>
      <c r="G509" s="210"/>
      <c r="H509" s="213" t="s">
        <v>77</v>
      </c>
      <c r="I509" s="214"/>
      <c r="J509" s="210"/>
      <c r="K509" s="210"/>
      <c r="L509" s="215"/>
      <c r="M509" s="216"/>
      <c r="N509" s="217"/>
      <c r="O509" s="217"/>
      <c r="P509" s="217"/>
      <c r="Q509" s="217"/>
      <c r="R509" s="217"/>
      <c r="S509" s="217"/>
      <c r="T509" s="218"/>
      <c r="AT509" s="219" t="s">
        <v>162</v>
      </c>
      <c r="AU509" s="219" t="s">
        <v>90</v>
      </c>
      <c r="AV509" s="12" t="s">
        <v>23</v>
      </c>
      <c r="AW509" s="12" t="s">
        <v>41</v>
      </c>
      <c r="AX509" s="12" t="s">
        <v>79</v>
      </c>
      <c r="AY509" s="219" t="s">
        <v>151</v>
      </c>
    </row>
    <row r="510" spans="2:51" s="13" customFormat="1" x14ac:dyDescent="0.3">
      <c r="B510" s="220"/>
      <c r="C510" s="221"/>
      <c r="D510" s="207" t="s">
        <v>162</v>
      </c>
      <c r="E510" s="232" t="s">
        <v>77</v>
      </c>
      <c r="F510" s="233" t="s">
        <v>541</v>
      </c>
      <c r="G510" s="221"/>
      <c r="H510" s="234">
        <v>19.210999999999999</v>
      </c>
      <c r="I510" s="226"/>
      <c r="J510" s="221"/>
      <c r="K510" s="221"/>
      <c r="L510" s="227"/>
      <c r="M510" s="228"/>
      <c r="N510" s="229"/>
      <c r="O510" s="229"/>
      <c r="P510" s="229"/>
      <c r="Q510" s="229"/>
      <c r="R510" s="229"/>
      <c r="S510" s="229"/>
      <c r="T510" s="230"/>
      <c r="AT510" s="231" t="s">
        <v>162</v>
      </c>
      <c r="AU510" s="231" t="s">
        <v>90</v>
      </c>
      <c r="AV510" s="13" t="s">
        <v>90</v>
      </c>
      <c r="AW510" s="13" t="s">
        <v>41</v>
      </c>
      <c r="AX510" s="13" t="s">
        <v>79</v>
      </c>
      <c r="AY510" s="231" t="s">
        <v>151</v>
      </c>
    </row>
    <row r="511" spans="2:51" s="13" customFormat="1" x14ac:dyDescent="0.3">
      <c r="B511" s="220"/>
      <c r="C511" s="221"/>
      <c r="D511" s="207" t="s">
        <v>162</v>
      </c>
      <c r="E511" s="232" t="s">
        <v>77</v>
      </c>
      <c r="F511" s="233" t="s">
        <v>548</v>
      </c>
      <c r="G511" s="221"/>
      <c r="H511" s="234">
        <v>54.25</v>
      </c>
      <c r="I511" s="226"/>
      <c r="J511" s="221"/>
      <c r="K511" s="221"/>
      <c r="L511" s="227"/>
      <c r="M511" s="228"/>
      <c r="N511" s="229"/>
      <c r="O511" s="229"/>
      <c r="P511" s="229"/>
      <c r="Q511" s="229"/>
      <c r="R511" s="229"/>
      <c r="S511" s="229"/>
      <c r="T511" s="230"/>
      <c r="AT511" s="231" t="s">
        <v>162</v>
      </c>
      <c r="AU511" s="231" t="s">
        <v>90</v>
      </c>
      <c r="AV511" s="13" t="s">
        <v>90</v>
      </c>
      <c r="AW511" s="13" t="s">
        <v>41</v>
      </c>
      <c r="AX511" s="13" t="s">
        <v>79</v>
      </c>
      <c r="AY511" s="231" t="s">
        <v>151</v>
      </c>
    </row>
    <row r="512" spans="2:51" s="13" customFormat="1" x14ac:dyDescent="0.3">
      <c r="B512" s="220"/>
      <c r="C512" s="221"/>
      <c r="D512" s="207" t="s">
        <v>162</v>
      </c>
      <c r="E512" s="232" t="s">
        <v>77</v>
      </c>
      <c r="F512" s="233" t="s">
        <v>549</v>
      </c>
      <c r="G512" s="221"/>
      <c r="H512" s="234">
        <v>16.065000000000001</v>
      </c>
      <c r="I512" s="226"/>
      <c r="J512" s="221"/>
      <c r="K512" s="221"/>
      <c r="L512" s="227"/>
      <c r="M512" s="228"/>
      <c r="N512" s="229"/>
      <c r="O512" s="229"/>
      <c r="P512" s="229"/>
      <c r="Q512" s="229"/>
      <c r="R512" s="229"/>
      <c r="S512" s="229"/>
      <c r="T512" s="230"/>
      <c r="AT512" s="231" t="s">
        <v>162</v>
      </c>
      <c r="AU512" s="231" t="s">
        <v>90</v>
      </c>
      <c r="AV512" s="13" t="s">
        <v>90</v>
      </c>
      <c r="AW512" s="13" t="s">
        <v>41</v>
      </c>
      <c r="AX512" s="13" t="s">
        <v>79</v>
      </c>
      <c r="AY512" s="231" t="s">
        <v>151</v>
      </c>
    </row>
    <row r="513" spans="2:65" s="13" customFormat="1" x14ac:dyDescent="0.3">
      <c r="B513" s="220"/>
      <c r="C513" s="221"/>
      <c r="D513" s="207" t="s">
        <v>162</v>
      </c>
      <c r="E513" s="232" t="s">
        <v>77</v>
      </c>
      <c r="F513" s="233" t="s">
        <v>550</v>
      </c>
      <c r="G513" s="221"/>
      <c r="H513" s="234">
        <v>2.8</v>
      </c>
      <c r="I513" s="226"/>
      <c r="J513" s="221"/>
      <c r="K513" s="221"/>
      <c r="L513" s="227"/>
      <c r="M513" s="228"/>
      <c r="N513" s="229"/>
      <c r="O513" s="229"/>
      <c r="P513" s="229"/>
      <c r="Q513" s="229"/>
      <c r="R513" s="229"/>
      <c r="S513" s="229"/>
      <c r="T513" s="230"/>
      <c r="AT513" s="231" t="s">
        <v>162</v>
      </c>
      <c r="AU513" s="231" t="s">
        <v>90</v>
      </c>
      <c r="AV513" s="13" t="s">
        <v>90</v>
      </c>
      <c r="AW513" s="13" t="s">
        <v>41</v>
      </c>
      <c r="AX513" s="13" t="s">
        <v>79</v>
      </c>
      <c r="AY513" s="231" t="s">
        <v>151</v>
      </c>
    </row>
    <row r="514" spans="2:65" s="13" customFormat="1" x14ac:dyDescent="0.3">
      <c r="B514" s="220"/>
      <c r="C514" s="221"/>
      <c r="D514" s="207" t="s">
        <v>162</v>
      </c>
      <c r="E514" s="232" t="s">
        <v>77</v>
      </c>
      <c r="F514" s="233" t="s">
        <v>551</v>
      </c>
      <c r="G514" s="221"/>
      <c r="H514" s="234">
        <v>8.98</v>
      </c>
      <c r="I514" s="226"/>
      <c r="J514" s="221"/>
      <c r="K514" s="221"/>
      <c r="L514" s="227"/>
      <c r="M514" s="228"/>
      <c r="N514" s="229"/>
      <c r="O514" s="229"/>
      <c r="P514" s="229"/>
      <c r="Q514" s="229"/>
      <c r="R514" s="229"/>
      <c r="S514" s="229"/>
      <c r="T514" s="230"/>
      <c r="AT514" s="231" t="s">
        <v>162</v>
      </c>
      <c r="AU514" s="231" t="s">
        <v>90</v>
      </c>
      <c r="AV514" s="13" t="s">
        <v>90</v>
      </c>
      <c r="AW514" s="13" t="s">
        <v>41</v>
      </c>
      <c r="AX514" s="13" t="s">
        <v>79</v>
      </c>
      <c r="AY514" s="231" t="s">
        <v>151</v>
      </c>
    </row>
    <row r="515" spans="2:65" s="14" customFormat="1" x14ac:dyDescent="0.3">
      <c r="B515" s="235"/>
      <c r="C515" s="236"/>
      <c r="D515" s="222" t="s">
        <v>162</v>
      </c>
      <c r="E515" s="237" t="s">
        <v>77</v>
      </c>
      <c r="F515" s="238" t="s">
        <v>174</v>
      </c>
      <c r="G515" s="236"/>
      <c r="H515" s="239">
        <v>226.1</v>
      </c>
      <c r="I515" s="240"/>
      <c r="J515" s="236"/>
      <c r="K515" s="236"/>
      <c r="L515" s="241"/>
      <c r="M515" s="242"/>
      <c r="N515" s="243"/>
      <c r="O515" s="243"/>
      <c r="P515" s="243"/>
      <c r="Q515" s="243"/>
      <c r="R515" s="243"/>
      <c r="S515" s="243"/>
      <c r="T515" s="244"/>
      <c r="AT515" s="245" t="s">
        <v>162</v>
      </c>
      <c r="AU515" s="245" t="s">
        <v>90</v>
      </c>
      <c r="AV515" s="14" t="s">
        <v>158</v>
      </c>
      <c r="AW515" s="14" t="s">
        <v>41</v>
      </c>
      <c r="AX515" s="14" t="s">
        <v>23</v>
      </c>
      <c r="AY515" s="245" t="s">
        <v>151</v>
      </c>
    </row>
    <row r="516" spans="2:65" s="1" customFormat="1" ht="22.5" customHeight="1" x14ac:dyDescent="0.3">
      <c r="B516" s="36"/>
      <c r="C516" s="247" t="s">
        <v>552</v>
      </c>
      <c r="D516" s="247" t="s">
        <v>209</v>
      </c>
      <c r="E516" s="248" t="s">
        <v>553</v>
      </c>
      <c r="F516" s="249" t="s">
        <v>554</v>
      </c>
      <c r="G516" s="250" t="s">
        <v>156</v>
      </c>
      <c r="H516" s="251">
        <v>230.62200000000001</v>
      </c>
      <c r="I516" s="252"/>
      <c r="J516" s="253">
        <f>ROUND(I516*H516,2)</f>
        <v>0</v>
      </c>
      <c r="K516" s="249" t="s">
        <v>157</v>
      </c>
      <c r="L516" s="254"/>
      <c r="M516" s="255" t="s">
        <v>77</v>
      </c>
      <c r="N516" s="256" t="s">
        <v>50</v>
      </c>
      <c r="O516" s="37"/>
      <c r="P516" s="204">
        <f>O516*H516</f>
        <v>0</v>
      </c>
      <c r="Q516" s="204">
        <v>1.6500000000000001E-2</v>
      </c>
      <c r="R516" s="204">
        <f>Q516*H516</f>
        <v>3.8052630000000005</v>
      </c>
      <c r="S516" s="204">
        <v>0</v>
      </c>
      <c r="T516" s="205">
        <f>S516*H516</f>
        <v>0</v>
      </c>
      <c r="AR516" s="19" t="s">
        <v>208</v>
      </c>
      <c r="AT516" s="19" t="s">
        <v>209</v>
      </c>
      <c r="AU516" s="19" t="s">
        <v>90</v>
      </c>
      <c r="AY516" s="19" t="s">
        <v>151</v>
      </c>
      <c r="BE516" s="206">
        <f>IF(N516="základní",J516,0)</f>
        <v>0</v>
      </c>
      <c r="BF516" s="206">
        <f>IF(N516="snížená",J516,0)</f>
        <v>0</v>
      </c>
      <c r="BG516" s="206">
        <f>IF(N516="zákl. přenesená",J516,0)</f>
        <v>0</v>
      </c>
      <c r="BH516" s="206">
        <f>IF(N516="sníž. přenesená",J516,0)</f>
        <v>0</v>
      </c>
      <c r="BI516" s="206">
        <f>IF(N516="nulová",J516,0)</f>
        <v>0</v>
      </c>
      <c r="BJ516" s="19" t="s">
        <v>90</v>
      </c>
      <c r="BK516" s="206">
        <f>ROUND(I516*H516,2)</f>
        <v>0</v>
      </c>
      <c r="BL516" s="19" t="s">
        <v>158</v>
      </c>
      <c r="BM516" s="19" t="s">
        <v>555</v>
      </c>
    </row>
    <row r="517" spans="2:65" s="1" customFormat="1" ht="40.5" x14ac:dyDescent="0.3">
      <c r="B517" s="36"/>
      <c r="C517" s="58"/>
      <c r="D517" s="207" t="s">
        <v>160</v>
      </c>
      <c r="E517" s="58"/>
      <c r="F517" s="208" t="s">
        <v>556</v>
      </c>
      <c r="G517" s="58"/>
      <c r="H517" s="58"/>
      <c r="I517" s="163"/>
      <c r="J517" s="58"/>
      <c r="K517" s="58"/>
      <c r="L517" s="56"/>
      <c r="M517" s="73"/>
      <c r="N517" s="37"/>
      <c r="O517" s="37"/>
      <c r="P517" s="37"/>
      <c r="Q517" s="37"/>
      <c r="R517" s="37"/>
      <c r="S517" s="37"/>
      <c r="T517" s="74"/>
      <c r="AT517" s="19" t="s">
        <v>160</v>
      </c>
      <c r="AU517" s="19" t="s">
        <v>90</v>
      </c>
    </row>
    <row r="518" spans="2:65" s="13" customFormat="1" x14ac:dyDescent="0.3">
      <c r="B518" s="220"/>
      <c r="C518" s="221"/>
      <c r="D518" s="222" t="s">
        <v>162</v>
      </c>
      <c r="E518" s="221"/>
      <c r="F518" s="224" t="s">
        <v>557</v>
      </c>
      <c r="G518" s="221"/>
      <c r="H518" s="225">
        <v>230.62200000000001</v>
      </c>
      <c r="I518" s="226"/>
      <c r="J518" s="221"/>
      <c r="K518" s="221"/>
      <c r="L518" s="227"/>
      <c r="M518" s="228"/>
      <c r="N518" s="229"/>
      <c r="O518" s="229"/>
      <c r="P518" s="229"/>
      <c r="Q518" s="229"/>
      <c r="R518" s="229"/>
      <c r="S518" s="229"/>
      <c r="T518" s="230"/>
      <c r="AT518" s="231" t="s">
        <v>162</v>
      </c>
      <c r="AU518" s="231" t="s">
        <v>90</v>
      </c>
      <c r="AV518" s="13" t="s">
        <v>90</v>
      </c>
      <c r="AW518" s="13" t="s">
        <v>4</v>
      </c>
      <c r="AX518" s="13" t="s">
        <v>23</v>
      </c>
      <c r="AY518" s="231" t="s">
        <v>151</v>
      </c>
    </row>
    <row r="519" spans="2:65" s="1" customFormat="1" ht="31.5" customHeight="1" x14ac:dyDescent="0.3">
      <c r="B519" s="36"/>
      <c r="C519" s="195" t="s">
        <v>558</v>
      </c>
      <c r="D519" s="195" t="s">
        <v>153</v>
      </c>
      <c r="E519" s="196" t="s">
        <v>559</v>
      </c>
      <c r="F519" s="197" t="s">
        <v>560</v>
      </c>
      <c r="G519" s="198" t="s">
        <v>252</v>
      </c>
      <c r="H519" s="199">
        <v>229.53</v>
      </c>
      <c r="I519" s="200"/>
      <c r="J519" s="201">
        <f>ROUND(I519*H519,2)</f>
        <v>0</v>
      </c>
      <c r="K519" s="197" t="s">
        <v>157</v>
      </c>
      <c r="L519" s="56"/>
      <c r="M519" s="202" t="s">
        <v>77</v>
      </c>
      <c r="N519" s="203" t="s">
        <v>50</v>
      </c>
      <c r="O519" s="37"/>
      <c r="P519" s="204">
        <f>O519*H519</f>
        <v>0</v>
      </c>
      <c r="Q519" s="204">
        <v>1.6800999999999999E-3</v>
      </c>
      <c r="R519" s="204">
        <f>Q519*H519</f>
        <v>0.38563335299999996</v>
      </c>
      <c r="S519" s="204">
        <v>0</v>
      </c>
      <c r="T519" s="205">
        <f>S519*H519</f>
        <v>0</v>
      </c>
      <c r="AR519" s="19" t="s">
        <v>158</v>
      </c>
      <c r="AT519" s="19" t="s">
        <v>153</v>
      </c>
      <c r="AU519" s="19" t="s">
        <v>90</v>
      </c>
      <c r="AY519" s="19" t="s">
        <v>151</v>
      </c>
      <c r="BE519" s="206">
        <f>IF(N519="základní",J519,0)</f>
        <v>0</v>
      </c>
      <c r="BF519" s="206">
        <f>IF(N519="snížená",J519,0)</f>
        <v>0</v>
      </c>
      <c r="BG519" s="206">
        <f>IF(N519="zákl. přenesená",J519,0)</f>
        <v>0</v>
      </c>
      <c r="BH519" s="206">
        <f>IF(N519="sníž. přenesená",J519,0)</f>
        <v>0</v>
      </c>
      <c r="BI519" s="206">
        <f>IF(N519="nulová",J519,0)</f>
        <v>0</v>
      </c>
      <c r="BJ519" s="19" t="s">
        <v>90</v>
      </c>
      <c r="BK519" s="206">
        <f>ROUND(I519*H519,2)</f>
        <v>0</v>
      </c>
      <c r="BL519" s="19" t="s">
        <v>158</v>
      </c>
      <c r="BM519" s="19" t="s">
        <v>561</v>
      </c>
    </row>
    <row r="520" spans="2:65" s="1" customFormat="1" ht="27" x14ac:dyDescent="0.3">
      <c r="B520" s="36"/>
      <c r="C520" s="58"/>
      <c r="D520" s="207" t="s">
        <v>160</v>
      </c>
      <c r="E520" s="58"/>
      <c r="F520" s="208" t="s">
        <v>562</v>
      </c>
      <c r="G520" s="58"/>
      <c r="H520" s="58"/>
      <c r="I520" s="163"/>
      <c r="J520" s="58"/>
      <c r="K520" s="58"/>
      <c r="L520" s="56"/>
      <c r="M520" s="73"/>
      <c r="N520" s="37"/>
      <c r="O520" s="37"/>
      <c r="P520" s="37"/>
      <c r="Q520" s="37"/>
      <c r="R520" s="37"/>
      <c r="S520" s="37"/>
      <c r="T520" s="74"/>
      <c r="AT520" s="19" t="s">
        <v>160</v>
      </c>
      <c r="AU520" s="19" t="s">
        <v>90</v>
      </c>
    </row>
    <row r="521" spans="2:65" s="12" customFormat="1" x14ac:dyDescent="0.3">
      <c r="B521" s="209"/>
      <c r="C521" s="210"/>
      <c r="D521" s="207" t="s">
        <v>162</v>
      </c>
      <c r="E521" s="211" t="s">
        <v>77</v>
      </c>
      <c r="F521" s="212" t="s">
        <v>163</v>
      </c>
      <c r="G521" s="210"/>
      <c r="H521" s="213" t="s">
        <v>77</v>
      </c>
      <c r="I521" s="214"/>
      <c r="J521" s="210"/>
      <c r="K521" s="210"/>
      <c r="L521" s="215"/>
      <c r="M521" s="216"/>
      <c r="N521" s="217"/>
      <c r="O521" s="217"/>
      <c r="P521" s="217"/>
      <c r="Q521" s="217"/>
      <c r="R521" s="217"/>
      <c r="S521" s="217"/>
      <c r="T521" s="218"/>
      <c r="AT521" s="219" t="s">
        <v>162</v>
      </c>
      <c r="AU521" s="219" t="s">
        <v>90</v>
      </c>
      <c r="AV521" s="12" t="s">
        <v>23</v>
      </c>
      <c r="AW521" s="12" t="s">
        <v>41</v>
      </c>
      <c r="AX521" s="12" t="s">
        <v>79</v>
      </c>
      <c r="AY521" s="219" t="s">
        <v>151</v>
      </c>
    </row>
    <row r="522" spans="2:65" s="12" customFormat="1" x14ac:dyDescent="0.3">
      <c r="B522" s="209"/>
      <c r="C522" s="210"/>
      <c r="D522" s="207" t="s">
        <v>162</v>
      </c>
      <c r="E522" s="211" t="s">
        <v>77</v>
      </c>
      <c r="F522" s="212" t="s">
        <v>563</v>
      </c>
      <c r="G522" s="210"/>
      <c r="H522" s="213" t="s">
        <v>77</v>
      </c>
      <c r="I522" s="214"/>
      <c r="J522" s="210"/>
      <c r="K522" s="210"/>
      <c r="L522" s="215"/>
      <c r="M522" s="216"/>
      <c r="N522" s="217"/>
      <c r="O522" s="217"/>
      <c r="P522" s="217"/>
      <c r="Q522" s="217"/>
      <c r="R522" s="217"/>
      <c r="S522" s="217"/>
      <c r="T522" s="218"/>
      <c r="AT522" s="219" t="s">
        <v>162</v>
      </c>
      <c r="AU522" s="219" t="s">
        <v>90</v>
      </c>
      <c r="AV522" s="12" t="s">
        <v>23</v>
      </c>
      <c r="AW522" s="12" t="s">
        <v>41</v>
      </c>
      <c r="AX522" s="12" t="s">
        <v>79</v>
      </c>
      <c r="AY522" s="219" t="s">
        <v>151</v>
      </c>
    </row>
    <row r="523" spans="2:65" s="12" customFormat="1" x14ac:dyDescent="0.3">
      <c r="B523" s="209"/>
      <c r="C523" s="210"/>
      <c r="D523" s="207" t="s">
        <v>162</v>
      </c>
      <c r="E523" s="211" t="s">
        <v>77</v>
      </c>
      <c r="F523" s="212" t="s">
        <v>229</v>
      </c>
      <c r="G523" s="210"/>
      <c r="H523" s="213" t="s">
        <v>77</v>
      </c>
      <c r="I523" s="214"/>
      <c r="J523" s="210"/>
      <c r="K523" s="210"/>
      <c r="L523" s="215"/>
      <c r="M523" s="216"/>
      <c r="N523" s="217"/>
      <c r="O523" s="217"/>
      <c r="P523" s="217"/>
      <c r="Q523" s="217"/>
      <c r="R523" s="217"/>
      <c r="S523" s="217"/>
      <c r="T523" s="218"/>
      <c r="AT523" s="219" t="s">
        <v>162</v>
      </c>
      <c r="AU523" s="219" t="s">
        <v>90</v>
      </c>
      <c r="AV523" s="12" t="s">
        <v>23</v>
      </c>
      <c r="AW523" s="12" t="s">
        <v>41</v>
      </c>
      <c r="AX523" s="12" t="s">
        <v>79</v>
      </c>
      <c r="AY523" s="219" t="s">
        <v>151</v>
      </c>
    </row>
    <row r="524" spans="2:65" s="12" customFormat="1" x14ac:dyDescent="0.3">
      <c r="B524" s="209"/>
      <c r="C524" s="210"/>
      <c r="D524" s="207" t="s">
        <v>162</v>
      </c>
      <c r="E524" s="211" t="s">
        <v>77</v>
      </c>
      <c r="F524" s="212" t="s">
        <v>403</v>
      </c>
      <c r="G524" s="210"/>
      <c r="H524" s="213" t="s">
        <v>77</v>
      </c>
      <c r="I524" s="214"/>
      <c r="J524" s="210"/>
      <c r="K524" s="210"/>
      <c r="L524" s="215"/>
      <c r="M524" s="216"/>
      <c r="N524" s="217"/>
      <c r="O524" s="217"/>
      <c r="P524" s="217"/>
      <c r="Q524" s="217"/>
      <c r="R524" s="217"/>
      <c r="S524" s="217"/>
      <c r="T524" s="218"/>
      <c r="AT524" s="219" t="s">
        <v>162</v>
      </c>
      <c r="AU524" s="219" t="s">
        <v>90</v>
      </c>
      <c r="AV524" s="12" t="s">
        <v>23</v>
      </c>
      <c r="AW524" s="12" t="s">
        <v>41</v>
      </c>
      <c r="AX524" s="12" t="s">
        <v>79</v>
      </c>
      <c r="AY524" s="219" t="s">
        <v>151</v>
      </c>
    </row>
    <row r="525" spans="2:65" s="13" customFormat="1" x14ac:dyDescent="0.3">
      <c r="B525" s="220"/>
      <c r="C525" s="221"/>
      <c r="D525" s="207" t="s">
        <v>162</v>
      </c>
      <c r="E525" s="232" t="s">
        <v>77</v>
      </c>
      <c r="F525" s="233" t="s">
        <v>564</v>
      </c>
      <c r="G525" s="221"/>
      <c r="H525" s="234">
        <v>55.2</v>
      </c>
      <c r="I525" s="226"/>
      <c r="J525" s="221"/>
      <c r="K525" s="221"/>
      <c r="L525" s="227"/>
      <c r="M525" s="228"/>
      <c r="N525" s="229"/>
      <c r="O525" s="229"/>
      <c r="P525" s="229"/>
      <c r="Q525" s="229"/>
      <c r="R525" s="229"/>
      <c r="S525" s="229"/>
      <c r="T525" s="230"/>
      <c r="AT525" s="231" t="s">
        <v>162</v>
      </c>
      <c r="AU525" s="231" t="s">
        <v>90</v>
      </c>
      <c r="AV525" s="13" t="s">
        <v>90</v>
      </c>
      <c r="AW525" s="13" t="s">
        <v>41</v>
      </c>
      <c r="AX525" s="13" t="s">
        <v>79</v>
      </c>
      <c r="AY525" s="231" t="s">
        <v>151</v>
      </c>
    </row>
    <row r="526" spans="2:65" s="13" customFormat="1" x14ac:dyDescent="0.3">
      <c r="B526" s="220"/>
      <c r="C526" s="221"/>
      <c r="D526" s="207" t="s">
        <v>162</v>
      </c>
      <c r="E526" s="232" t="s">
        <v>77</v>
      </c>
      <c r="F526" s="233" t="s">
        <v>565</v>
      </c>
      <c r="G526" s="221"/>
      <c r="H526" s="234">
        <v>28.8</v>
      </c>
      <c r="I526" s="226"/>
      <c r="J526" s="221"/>
      <c r="K526" s="221"/>
      <c r="L526" s="227"/>
      <c r="M526" s="228"/>
      <c r="N526" s="229"/>
      <c r="O526" s="229"/>
      <c r="P526" s="229"/>
      <c r="Q526" s="229"/>
      <c r="R526" s="229"/>
      <c r="S526" s="229"/>
      <c r="T526" s="230"/>
      <c r="AT526" s="231" t="s">
        <v>162</v>
      </c>
      <c r="AU526" s="231" t="s">
        <v>90</v>
      </c>
      <c r="AV526" s="13" t="s">
        <v>90</v>
      </c>
      <c r="AW526" s="13" t="s">
        <v>41</v>
      </c>
      <c r="AX526" s="13" t="s">
        <v>79</v>
      </c>
      <c r="AY526" s="231" t="s">
        <v>151</v>
      </c>
    </row>
    <row r="527" spans="2:65" s="13" customFormat="1" x14ac:dyDescent="0.3">
      <c r="B527" s="220"/>
      <c r="C527" s="221"/>
      <c r="D527" s="207" t="s">
        <v>162</v>
      </c>
      <c r="E527" s="232" t="s">
        <v>77</v>
      </c>
      <c r="F527" s="233" t="s">
        <v>566</v>
      </c>
      <c r="G527" s="221"/>
      <c r="H527" s="234">
        <v>1.65</v>
      </c>
      <c r="I527" s="226"/>
      <c r="J527" s="221"/>
      <c r="K527" s="221"/>
      <c r="L527" s="227"/>
      <c r="M527" s="228"/>
      <c r="N527" s="229"/>
      <c r="O527" s="229"/>
      <c r="P527" s="229"/>
      <c r="Q527" s="229"/>
      <c r="R527" s="229"/>
      <c r="S527" s="229"/>
      <c r="T527" s="230"/>
      <c r="AT527" s="231" t="s">
        <v>162</v>
      </c>
      <c r="AU527" s="231" t="s">
        <v>90</v>
      </c>
      <c r="AV527" s="13" t="s">
        <v>90</v>
      </c>
      <c r="AW527" s="13" t="s">
        <v>41</v>
      </c>
      <c r="AX527" s="13" t="s">
        <v>79</v>
      </c>
      <c r="AY527" s="231" t="s">
        <v>151</v>
      </c>
    </row>
    <row r="528" spans="2:65" s="12" customFormat="1" x14ac:dyDescent="0.3">
      <c r="B528" s="209"/>
      <c r="C528" s="210"/>
      <c r="D528" s="207" t="s">
        <v>162</v>
      </c>
      <c r="E528" s="211" t="s">
        <v>77</v>
      </c>
      <c r="F528" s="212" t="s">
        <v>407</v>
      </c>
      <c r="G528" s="210"/>
      <c r="H528" s="213" t="s">
        <v>77</v>
      </c>
      <c r="I528" s="214"/>
      <c r="J528" s="210"/>
      <c r="K528" s="210"/>
      <c r="L528" s="215"/>
      <c r="M528" s="216"/>
      <c r="N528" s="217"/>
      <c r="O528" s="217"/>
      <c r="P528" s="217"/>
      <c r="Q528" s="217"/>
      <c r="R528" s="217"/>
      <c r="S528" s="217"/>
      <c r="T528" s="218"/>
      <c r="AT528" s="219" t="s">
        <v>162</v>
      </c>
      <c r="AU528" s="219" t="s">
        <v>90</v>
      </c>
      <c r="AV528" s="12" t="s">
        <v>23</v>
      </c>
      <c r="AW528" s="12" t="s">
        <v>41</v>
      </c>
      <c r="AX528" s="12" t="s">
        <v>79</v>
      </c>
      <c r="AY528" s="219" t="s">
        <v>151</v>
      </c>
    </row>
    <row r="529" spans="2:51" s="13" customFormat="1" x14ac:dyDescent="0.3">
      <c r="B529" s="220"/>
      <c r="C529" s="221"/>
      <c r="D529" s="207" t="s">
        <v>162</v>
      </c>
      <c r="E529" s="232" t="s">
        <v>77</v>
      </c>
      <c r="F529" s="233" t="s">
        <v>567</v>
      </c>
      <c r="G529" s="221"/>
      <c r="H529" s="234">
        <v>1.05</v>
      </c>
      <c r="I529" s="226"/>
      <c r="J529" s="221"/>
      <c r="K529" s="221"/>
      <c r="L529" s="227"/>
      <c r="M529" s="228"/>
      <c r="N529" s="229"/>
      <c r="O529" s="229"/>
      <c r="P529" s="229"/>
      <c r="Q529" s="229"/>
      <c r="R529" s="229"/>
      <c r="S529" s="229"/>
      <c r="T529" s="230"/>
      <c r="AT529" s="231" t="s">
        <v>162</v>
      </c>
      <c r="AU529" s="231" t="s">
        <v>90</v>
      </c>
      <c r="AV529" s="13" t="s">
        <v>90</v>
      </c>
      <c r="AW529" s="13" t="s">
        <v>41</v>
      </c>
      <c r="AX529" s="13" t="s">
        <v>79</v>
      </c>
      <c r="AY529" s="231" t="s">
        <v>151</v>
      </c>
    </row>
    <row r="530" spans="2:51" s="12" customFormat="1" x14ac:dyDescent="0.3">
      <c r="B530" s="209"/>
      <c r="C530" s="210"/>
      <c r="D530" s="207" t="s">
        <v>162</v>
      </c>
      <c r="E530" s="211" t="s">
        <v>77</v>
      </c>
      <c r="F530" s="212" t="s">
        <v>409</v>
      </c>
      <c r="G530" s="210"/>
      <c r="H530" s="213" t="s">
        <v>77</v>
      </c>
      <c r="I530" s="214"/>
      <c r="J530" s="210"/>
      <c r="K530" s="210"/>
      <c r="L530" s="215"/>
      <c r="M530" s="216"/>
      <c r="N530" s="217"/>
      <c r="O530" s="217"/>
      <c r="P530" s="217"/>
      <c r="Q530" s="217"/>
      <c r="R530" s="217"/>
      <c r="S530" s="217"/>
      <c r="T530" s="218"/>
      <c r="AT530" s="219" t="s">
        <v>162</v>
      </c>
      <c r="AU530" s="219" t="s">
        <v>90</v>
      </c>
      <c r="AV530" s="12" t="s">
        <v>23</v>
      </c>
      <c r="AW530" s="12" t="s">
        <v>41</v>
      </c>
      <c r="AX530" s="12" t="s">
        <v>79</v>
      </c>
      <c r="AY530" s="219" t="s">
        <v>151</v>
      </c>
    </row>
    <row r="531" spans="2:51" s="13" customFormat="1" x14ac:dyDescent="0.3">
      <c r="B531" s="220"/>
      <c r="C531" s="221"/>
      <c r="D531" s="207" t="s">
        <v>162</v>
      </c>
      <c r="E531" s="232" t="s">
        <v>77</v>
      </c>
      <c r="F531" s="233" t="s">
        <v>568</v>
      </c>
      <c r="G531" s="221"/>
      <c r="H531" s="234">
        <v>9.6</v>
      </c>
      <c r="I531" s="226"/>
      <c r="J531" s="221"/>
      <c r="K531" s="221"/>
      <c r="L531" s="227"/>
      <c r="M531" s="228"/>
      <c r="N531" s="229"/>
      <c r="O531" s="229"/>
      <c r="P531" s="229"/>
      <c r="Q531" s="229"/>
      <c r="R531" s="229"/>
      <c r="S531" s="229"/>
      <c r="T531" s="230"/>
      <c r="AT531" s="231" t="s">
        <v>162</v>
      </c>
      <c r="AU531" s="231" t="s">
        <v>90</v>
      </c>
      <c r="AV531" s="13" t="s">
        <v>90</v>
      </c>
      <c r="AW531" s="13" t="s">
        <v>41</v>
      </c>
      <c r="AX531" s="13" t="s">
        <v>79</v>
      </c>
      <c r="AY531" s="231" t="s">
        <v>151</v>
      </c>
    </row>
    <row r="532" spans="2:51" s="12" customFormat="1" x14ac:dyDescent="0.3">
      <c r="B532" s="209"/>
      <c r="C532" s="210"/>
      <c r="D532" s="207" t="s">
        <v>162</v>
      </c>
      <c r="E532" s="211" t="s">
        <v>77</v>
      </c>
      <c r="F532" s="212" t="s">
        <v>232</v>
      </c>
      <c r="G532" s="210"/>
      <c r="H532" s="213" t="s">
        <v>77</v>
      </c>
      <c r="I532" s="214"/>
      <c r="J532" s="210"/>
      <c r="K532" s="210"/>
      <c r="L532" s="215"/>
      <c r="M532" s="216"/>
      <c r="N532" s="217"/>
      <c r="O532" s="217"/>
      <c r="P532" s="217"/>
      <c r="Q532" s="217"/>
      <c r="R532" s="217"/>
      <c r="S532" s="217"/>
      <c r="T532" s="218"/>
      <c r="AT532" s="219" t="s">
        <v>162</v>
      </c>
      <c r="AU532" s="219" t="s">
        <v>90</v>
      </c>
      <c r="AV532" s="12" t="s">
        <v>23</v>
      </c>
      <c r="AW532" s="12" t="s">
        <v>41</v>
      </c>
      <c r="AX532" s="12" t="s">
        <v>79</v>
      </c>
      <c r="AY532" s="219" t="s">
        <v>151</v>
      </c>
    </row>
    <row r="533" spans="2:51" s="12" customFormat="1" x14ac:dyDescent="0.3">
      <c r="B533" s="209"/>
      <c r="C533" s="210"/>
      <c r="D533" s="207" t="s">
        <v>162</v>
      </c>
      <c r="E533" s="211" t="s">
        <v>77</v>
      </c>
      <c r="F533" s="212" t="s">
        <v>403</v>
      </c>
      <c r="G533" s="210"/>
      <c r="H533" s="213" t="s">
        <v>77</v>
      </c>
      <c r="I533" s="214"/>
      <c r="J533" s="210"/>
      <c r="K533" s="210"/>
      <c r="L533" s="215"/>
      <c r="M533" s="216"/>
      <c r="N533" s="217"/>
      <c r="O533" s="217"/>
      <c r="P533" s="217"/>
      <c r="Q533" s="217"/>
      <c r="R533" s="217"/>
      <c r="S533" s="217"/>
      <c r="T533" s="218"/>
      <c r="AT533" s="219" t="s">
        <v>162</v>
      </c>
      <c r="AU533" s="219" t="s">
        <v>90</v>
      </c>
      <c r="AV533" s="12" t="s">
        <v>23</v>
      </c>
      <c r="AW533" s="12" t="s">
        <v>41</v>
      </c>
      <c r="AX533" s="12" t="s">
        <v>79</v>
      </c>
      <c r="AY533" s="219" t="s">
        <v>151</v>
      </c>
    </row>
    <row r="534" spans="2:51" s="13" customFormat="1" x14ac:dyDescent="0.3">
      <c r="B534" s="220"/>
      <c r="C534" s="221"/>
      <c r="D534" s="207" t="s">
        <v>162</v>
      </c>
      <c r="E534" s="232" t="s">
        <v>77</v>
      </c>
      <c r="F534" s="233" t="s">
        <v>565</v>
      </c>
      <c r="G534" s="221"/>
      <c r="H534" s="234">
        <v>28.8</v>
      </c>
      <c r="I534" s="226"/>
      <c r="J534" s="221"/>
      <c r="K534" s="221"/>
      <c r="L534" s="227"/>
      <c r="M534" s="228"/>
      <c r="N534" s="229"/>
      <c r="O534" s="229"/>
      <c r="P534" s="229"/>
      <c r="Q534" s="229"/>
      <c r="R534" s="229"/>
      <c r="S534" s="229"/>
      <c r="T534" s="230"/>
      <c r="AT534" s="231" t="s">
        <v>162</v>
      </c>
      <c r="AU534" s="231" t="s">
        <v>90</v>
      </c>
      <c r="AV534" s="13" t="s">
        <v>90</v>
      </c>
      <c r="AW534" s="13" t="s">
        <v>41</v>
      </c>
      <c r="AX534" s="13" t="s">
        <v>79</v>
      </c>
      <c r="AY534" s="231" t="s">
        <v>151</v>
      </c>
    </row>
    <row r="535" spans="2:51" s="13" customFormat="1" x14ac:dyDescent="0.3">
      <c r="B535" s="220"/>
      <c r="C535" s="221"/>
      <c r="D535" s="207" t="s">
        <v>162</v>
      </c>
      <c r="E535" s="232" t="s">
        <v>77</v>
      </c>
      <c r="F535" s="233" t="s">
        <v>569</v>
      </c>
      <c r="G535" s="221"/>
      <c r="H535" s="234">
        <v>28.8</v>
      </c>
      <c r="I535" s="226"/>
      <c r="J535" s="221"/>
      <c r="K535" s="221"/>
      <c r="L535" s="227"/>
      <c r="M535" s="228"/>
      <c r="N535" s="229"/>
      <c r="O535" s="229"/>
      <c r="P535" s="229"/>
      <c r="Q535" s="229"/>
      <c r="R535" s="229"/>
      <c r="S535" s="229"/>
      <c r="T535" s="230"/>
      <c r="AT535" s="231" t="s">
        <v>162</v>
      </c>
      <c r="AU535" s="231" t="s">
        <v>90</v>
      </c>
      <c r="AV535" s="13" t="s">
        <v>90</v>
      </c>
      <c r="AW535" s="13" t="s">
        <v>41</v>
      </c>
      <c r="AX535" s="13" t="s">
        <v>79</v>
      </c>
      <c r="AY535" s="231" t="s">
        <v>151</v>
      </c>
    </row>
    <row r="536" spans="2:51" s="13" customFormat="1" x14ac:dyDescent="0.3">
      <c r="B536" s="220"/>
      <c r="C536" s="221"/>
      <c r="D536" s="207" t="s">
        <v>162</v>
      </c>
      <c r="E536" s="232" t="s">
        <v>77</v>
      </c>
      <c r="F536" s="233" t="s">
        <v>570</v>
      </c>
      <c r="G536" s="221"/>
      <c r="H536" s="234">
        <v>16.8</v>
      </c>
      <c r="I536" s="226"/>
      <c r="J536" s="221"/>
      <c r="K536" s="221"/>
      <c r="L536" s="227"/>
      <c r="M536" s="228"/>
      <c r="N536" s="229"/>
      <c r="O536" s="229"/>
      <c r="P536" s="229"/>
      <c r="Q536" s="229"/>
      <c r="R536" s="229"/>
      <c r="S536" s="229"/>
      <c r="T536" s="230"/>
      <c r="AT536" s="231" t="s">
        <v>162</v>
      </c>
      <c r="AU536" s="231" t="s">
        <v>90</v>
      </c>
      <c r="AV536" s="13" t="s">
        <v>90</v>
      </c>
      <c r="AW536" s="13" t="s">
        <v>41</v>
      </c>
      <c r="AX536" s="13" t="s">
        <v>79</v>
      </c>
      <c r="AY536" s="231" t="s">
        <v>151</v>
      </c>
    </row>
    <row r="537" spans="2:51" s="13" customFormat="1" x14ac:dyDescent="0.3">
      <c r="B537" s="220"/>
      <c r="C537" s="221"/>
      <c r="D537" s="207" t="s">
        <v>162</v>
      </c>
      <c r="E537" s="232" t="s">
        <v>77</v>
      </c>
      <c r="F537" s="233" t="s">
        <v>571</v>
      </c>
      <c r="G537" s="221"/>
      <c r="H537" s="234">
        <v>12</v>
      </c>
      <c r="I537" s="226"/>
      <c r="J537" s="221"/>
      <c r="K537" s="221"/>
      <c r="L537" s="227"/>
      <c r="M537" s="228"/>
      <c r="N537" s="229"/>
      <c r="O537" s="229"/>
      <c r="P537" s="229"/>
      <c r="Q537" s="229"/>
      <c r="R537" s="229"/>
      <c r="S537" s="229"/>
      <c r="T537" s="230"/>
      <c r="AT537" s="231" t="s">
        <v>162</v>
      </c>
      <c r="AU537" s="231" t="s">
        <v>90</v>
      </c>
      <c r="AV537" s="13" t="s">
        <v>90</v>
      </c>
      <c r="AW537" s="13" t="s">
        <v>41</v>
      </c>
      <c r="AX537" s="13" t="s">
        <v>79</v>
      </c>
      <c r="AY537" s="231" t="s">
        <v>151</v>
      </c>
    </row>
    <row r="538" spans="2:51" s="13" customFormat="1" x14ac:dyDescent="0.3">
      <c r="B538" s="220"/>
      <c r="C538" s="221"/>
      <c r="D538" s="207" t="s">
        <v>162</v>
      </c>
      <c r="E538" s="232" t="s">
        <v>77</v>
      </c>
      <c r="F538" s="233" t="s">
        <v>572</v>
      </c>
      <c r="G538" s="221"/>
      <c r="H538" s="234">
        <v>2</v>
      </c>
      <c r="I538" s="226"/>
      <c r="J538" s="221"/>
      <c r="K538" s="221"/>
      <c r="L538" s="227"/>
      <c r="M538" s="228"/>
      <c r="N538" s="229"/>
      <c r="O538" s="229"/>
      <c r="P538" s="229"/>
      <c r="Q538" s="229"/>
      <c r="R538" s="229"/>
      <c r="S538" s="229"/>
      <c r="T538" s="230"/>
      <c r="AT538" s="231" t="s">
        <v>162</v>
      </c>
      <c r="AU538" s="231" t="s">
        <v>90</v>
      </c>
      <c r="AV538" s="13" t="s">
        <v>90</v>
      </c>
      <c r="AW538" s="13" t="s">
        <v>41</v>
      </c>
      <c r="AX538" s="13" t="s">
        <v>79</v>
      </c>
      <c r="AY538" s="231" t="s">
        <v>151</v>
      </c>
    </row>
    <row r="539" spans="2:51" s="13" customFormat="1" x14ac:dyDescent="0.3">
      <c r="B539" s="220"/>
      <c r="C539" s="221"/>
      <c r="D539" s="207" t="s">
        <v>162</v>
      </c>
      <c r="E539" s="232" t="s">
        <v>77</v>
      </c>
      <c r="F539" s="233" t="s">
        <v>573</v>
      </c>
      <c r="G539" s="221"/>
      <c r="H539" s="234">
        <v>31.68</v>
      </c>
      <c r="I539" s="226"/>
      <c r="J539" s="221"/>
      <c r="K539" s="221"/>
      <c r="L539" s="227"/>
      <c r="M539" s="228"/>
      <c r="N539" s="229"/>
      <c r="O539" s="229"/>
      <c r="P539" s="229"/>
      <c r="Q539" s="229"/>
      <c r="R539" s="229"/>
      <c r="S539" s="229"/>
      <c r="T539" s="230"/>
      <c r="AT539" s="231" t="s">
        <v>162</v>
      </c>
      <c r="AU539" s="231" t="s">
        <v>90</v>
      </c>
      <c r="AV539" s="13" t="s">
        <v>90</v>
      </c>
      <c r="AW539" s="13" t="s">
        <v>41</v>
      </c>
      <c r="AX539" s="13" t="s">
        <v>79</v>
      </c>
      <c r="AY539" s="231" t="s">
        <v>151</v>
      </c>
    </row>
    <row r="540" spans="2:51" s="13" customFormat="1" x14ac:dyDescent="0.3">
      <c r="B540" s="220"/>
      <c r="C540" s="221"/>
      <c r="D540" s="207" t="s">
        <v>162</v>
      </c>
      <c r="E540" s="232" t="s">
        <v>77</v>
      </c>
      <c r="F540" s="233" t="s">
        <v>574</v>
      </c>
      <c r="G540" s="221"/>
      <c r="H540" s="234">
        <v>1.3</v>
      </c>
      <c r="I540" s="226"/>
      <c r="J540" s="221"/>
      <c r="K540" s="221"/>
      <c r="L540" s="227"/>
      <c r="M540" s="228"/>
      <c r="N540" s="229"/>
      <c r="O540" s="229"/>
      <c r="P540" s="229"/>
      <c r="Q540" s="229"/>
      <c r="R540" s="229"/>
      <c r="S540" s="229"/>
      <c r="T540" s="230"/>
      <c r="AT540" s="231" t="s">
        <v>162</v>
      </c>
      <c r="AU540" s="231" t="s">
        <v>90</v>
      </c>
      <c r="AV540" s="13" t="s">
        <v>90</v>
      </c>
      <c r="AW540" s="13" t="s">
        <v>41</v>
      </c>
      <c r="AX540" s="13" t="s">
        <v>79</v>
      </c>
      <c r="AY540" s="231" t="s">
        <v>151</v>
      </c>
    </row>
    <row r="541" spans="2:51" s="12" customFormat="1" x14ac:dyDescent="0.3">
      <c r="B541" s="209"/>
      <c r="C541" s="210"/>
      <c r="D541" s="207" t="s">
        <v>162</v>
      </c>
      <c r="E541" s="211" t="s">
        <v>77</v>
      </c>
      <c r="F541" s="212" t="s">
        <v>407</v>
      </c>
      <c r="G541" s="210"/>
      <c r="H541" s="213" t="s">
        <v>77</v>
      </c>
      <c r="I541" s="214"/>
      <c r="J541" s="210"/>
      <c r="K541" s="210"/>
      <c r="L541" s="215"/>
      <c r="M541" s="216"/>
      <c r="N541" s="217"/>
      <c r="O541" s="217"/>
      <c r="P541" s="217"/>
      <c r="Q541" s="217"/>
      <c r="R541" s="217"/>
      <c r="S541" s="217"/>
      <c r="T541" s="218"/>
      <c r="AT541" s="219" t="s">
        <v>162</v>
      </c>
      <c r="AU541" s="219" t="s">
        <v>90</v>
      </c>
      <c r="AV541" s="12" t="s">
        <v>23</v>
      </c>
      <c r="AW541" s="12" t="s">
        <v>41</v>
      </c>
      <c r="AX541" s="12" t="s">
        <v>79</v>
      </c>
      <c r="AY541" s="219" t="s">
        <v>151</v>
      </c>
    </row>
    <row r="542" spans="2:51" s="13" customFormat="1" x14ac:dyDescent="0.3">
      <c r="B542" s="220"/>
      <c r="C542" s="221"/>
      <c r="D542" s="207" t="s">
        <v>162</v>
      </c>
      <c r="E542" s="232" t="s">
        <v>77</v>
      </c>
      <c r="F542" s="233" t="s">
        <v>567</v>
      </c>
      <c r="G542" s="221"/>
      <c r="H542" s="234">
        <v>1.05</v>
      </c>
      <c r="I542" s="226"/>
      <c r="J542" s="221"/>
      <c r="K542" s="221"/>
      <c r="L542" s="227"/>
      <c r="M542" s="228"/>
      <c r="N542" s="229"/>
      <c r="O542" s="229"/>
      <c r="P542" s="229"/>
      <c r="Q542" s="229"/>
      <c r="R542" s="229"/>
      <c r="S542" s="229"/>
      <c r="T542" s="230"/>
      <c r="AT542" s="231" t="s">
        <v>162</v>
      </c>
      <c r="AU542" s="231" t="s">
        <v>90</v>
      </c>
      <c r="AV542" s="13" t="s">
        <v>90</v>
      </c>
      <c r="AW542" s="13" t="s">
        <v>41</v>
      </c>
      <c r="AX542" s="13" t="s">
        <v>79</v>
      </c>
      <c r="AY542" s="231" t="s">
        <v>151</v>
      </c>
    </row>
    <row r="543" spans="2:51" s="12" customFormat="1" x14ac:dyDescent="0.3">
      <c r="B543" s="209"/>
      <c r="C543" s="210"/>
      <c r="D543" s="207" t="s">
        <v>162</v>
      </c>
      <c r="E543" s="211" t="s">
        <v>77</v>
      </c>
      <c r="F543" s="212" t="s">
        <v>409</v>
      </c>
      <c r="G543" s="210"/>
      <c r="H543" s="213" t="s">
        <v>77</v>
      </c>
      <c r="I543" s="214"/>
      <c r="J543" s="210"/>
      <c r="K543" s="210"/>
      <c r="L543" s="215"/>
      <c r="M543" s="216"/>
      <c r="N543" s="217"/>
      <c r="O543" s="217"/>
      <c r="P543" s="217"/>
      <c r="Q543" s="217"/>
      <c r="R543" s="217"/>
      <c r="S543" s="217"/>
      <c r="T543" s="218"/>
      <c r="AT543" s="219" t="s">
        <v>162</v>
      </c>
      <c r="AU543" s="219" t="s">
        <v>90</v>
      </c>
      <c r="AV543" s="12" t="s">
        <v>23</v>
      </c>
      <c r="AW543" s="12" t="s">
        <v>41</v>
      </c>
      <c r="AX543" s="12" t="s">
        <v>79</v>
      </c>
      <c r="AY543" s="219" t="s">
        <v>151</v>
      </c>
    </row>
    <row r="544" spans="2:51" s="13" customFormat="1" x14ac:dyDescent="0.3">
      <c r="B544" s="220"/>
      <c r="C544" s="221"/>
      <c r="D544" s="207" t="s">
        <v>162</v>
      </c>
      <c r="E544" s="232" t="s">
        <v>77</v>
      </c>
      <c r="F544" s="233" t="s">
        <v>575</v>
      </c>
      <c r="G544" s="221"/>
      <c r="H544" s="234">
        <v>4.2</v>
      </c>
      <c r="I544" s="226"/>
      <c r="J544" s="221"/>
      <c r="K544" s="221"/>
      <c r="L544" s="227"/>
      <c r="M544" s="228"/>
      <c r="N544" s="229"/>
      <c r="O544" s="229"/>
      <c r="P544" s="229"/>
      <c r="Q544" s="229"/>
      <c r="R544" s="229"/>
      <c r="S544" s="229"/>
      <c r="T544" s="230"/>
      <c r="AT544" s="231" t="s">
        <v>162</v>
      </c>
      <c r="AU544" s="231" t="s">
        <v>90</v>
      </c>
      <c r="AV544" s="13" t="s">
        <v>90</v>
      </c>
      <c r="AW544" s="13" t="s">
        <v>41</v>
      </c>
      <c r="AX544" s="13" t="s">
        <v>79</v>
      </c>
      <c r="AY544" s="231" t="s">
        <v>151</v>
      </c>
    </row>
    <row r="545" spans="2:65" s="13" customFormat="1" x14ac:dyDescent="0.3">
      <c r="B545" s="220"/>
      <c r="C545" s="221"/>
      <c r="D545" s="207" t="s">
        <v>162</v>
      </c>
      <c r="E545" s="232" t="s">
        <v>77</v>
      </c>
      <c r="F545" s="233" t="s">
        <v>576</v>
      </c>
      <c r="G545" s="221"/>
      <c r="H545" s="234">
        <v>3.6</v>
      </c>
      <c r="I545" s="226"/>
      <c r="J545" s="221"/>
      <c r="K545" s="221"/>
      <c r="L545" s="227"/>
      <c r="M545" s="228"/>
      <c r="N545" s="229"/>
      <c r="O545" s="229"/>
      <c r="P545" s="229"/>
      <c r="Q545" s="229"/>
      <c r="R545" s="229"/>
      <c r="S545" s="229"/>
      <c r="T545" s="230"/>
      <c r="AT545" s="231" t="s">
        <v>162</v>
      </c>
      <c r="AU545" s="231" t="s">
        <v>90</v>
      </c>
      <c r="AV545" s="13" t="s">
        <v>90</v>
      </c>
      <c r="AW545" s="13" t="s">
        <v>41</v>
      </c>
      <c r="AX545" s="13" t="s">
        <v>79</v>
      </c>
      <c r="AY545" s="231" t="s">
        <v>151</v>
      </c>
    </row>
    <row r="546" spans="2:65" s="13" customFormat="1" x14ac:dyDescent="0.3">
      <c r="B546" s="220"/>
      <c r="C546" s="221"/>
      <c r="D546" s="207" t="s">
        <v>162</v>
      </c>
      <c r="E546" s="232" t="s">
        <v>77</v>
      </c>
      <c r="F546" s="233" t="s">
        <v>577</v>
      </c>
      <c r="G546" s="221"/>
      <c r="H546" s="234">
        <v>3</v>
      </c>
      <c r="I546" s="226"/>
      <c r="J546" s="221"/>
      <c r="K546" s="221"/>
      <c r="L546" s="227"/>
      <c r="M546" s="228"/>
      <c r="N546" s="229"/>
      <c r="O546" s="229"/>
      <c r="P546" s="229"/>
      <c r="Q546" s="229"/>
      <c r="R546" s="229"/>
      <c r="S546" s="229"/>
      <c r="T546" s="230"/>
      <c r="AT546" s="231" t="s">
        <v>162</v>
      </c>
      <c r="AU546" s="231" t="s">
        <v>90</v>
      </c>
      <c r="AV546" s="13" t="s">
        <v>90</v>
      </c>
      <c r="AW546" s="13" t="s">
        <v>41</v>
      </c>
      <c r="AX546" s="13" t="s">
        <v>79</v>
      </c>
      <c r="AY546" s="231" t="s">
        <v>151</v>
      </c>
    </row>
    <row r="547" spans="2:65" s="14" customFormat="1" x14ac:dyDescent="0.3">
      <c r="B547" s="235"/>
      <c r="C547" s="236"/>
      <c r="D547" s="222" t="s">
        <v>162</v>
      </c>
      <c r="E547" s="237" t="s">
        <v>77</v>
      </c>
      <c r="F547" s="238" t="s">
        <v>174</v>
      </c>
      <c r="G547" s="236"/>
      <c r="H547" s="239">
        <v>229.53</v>
      </c>
      <c r="I547" s="240"/>
      <c r="J547" s="236"/>
      <c r="K547" s="236"/>
      <c r="L547" s="241"/>
      <c r="M547" s="242"/>
      <c r="N547" s="243"/>
      <c r="O547" s="243"/>
      <c r="P547" s="243"/>
      <c r="Q547" s="243"/>
      <c r="R547" s="243"/>
      <c r="S547" s="243"/>
      <c r="T547" s="244"/>
      <c r="AT547" s="245" t="s">
        <v>162</v>
      </c>
      <c r="AU547" s="245" t="s">
        <v>90</v>
      </c>
      <c r="AV547" s="14" t="s">
        <v>158</v>
      </c>
      <c r="AW547" s="14" t="s">
        <v>41</v>
      </c>
      <c r="AX547" s="14" t="s">
        <v>23</v>
      </c>
      <c r="AY547" s="245" t="s">
        <v>151</v>
      </c>
    </row>
    <row r="548" spans="2:65" s="1" customFormat="1" ht="22.5" customHeight="1" x14ac:dyDescent="0.3">
      <c r="B548" s="36"/>
      <c r="C548" s="247" t="s">
        <v>578</v>
      </c>
      <c r="D548" s="247" t="s">
        <v>209</v>
      </c>
      <c r="E548" s="248" t="s">
        <v>579</v>
      </c>
      <c r="F548" s="249" t="s">
        <v>580</v>
      </c>
      <c r="G548" s="250" t="s">
        <v>156</v>
      </c>
      <c r="H548" s="251">
        <v>46.823999999999998</v>
      </c>
      <c r="I548" s="252"/>
      <c r="J548" s="253">
        <f>ROUND(I548*H548,2)</f>
        <v>0</v>
      </c>
      <c r="K548" s="249" t="s">
        <v>157</v>
      </c>
      <c r="L548" s="254"/>
      <c r="M548" s="255" t="s">
        <v>77</v>
      </c>
      <c r="N548" s="256" t="s">
        <v>50</v>
      </c>
      <c r="O548" s="37"/>
      <c r="P548" s="204">
        <f>O548*H548</f>
        <v>0</v>
      </c>
      <c r="Q548" s="204">
        <v>3.0000000000000001E-3</v>
      </c>
      <c r="R548" s="204">
        <f>Q548*H548</f>
        <v>0.14047199999999999</v>
      </c>
      <c r="S548" s="204">
        <v>0</v>
      </c>
      <c r="T548" s="205">
        <f>S548*H548</f>
        <v>0</v>
      </c>
      <c r="AR548" s="19" t="s">
        <v>208</v>
      </c>
      <c r="AT548" s="19" t="s">
        <v>209</v>
      </c>
      <c r="AU548" s="19" t="s">
        <v>90</v>
      </c>
      <c r="AY548" s="19" t="s">
        <v>151</v>
      </c>
      <c r="BE548" s="206">
        <f>IF(N548="základní",J548,0)</f>
        <v>0</v>
      </c>
      <c r="BF548" s="206">
        <f>IF(N548="snížená",J548,0)</f>
        <v>0</v>
      </c>
      <c r="BG548" s="206">
        <f>IF(N548="zákl. přenesená",J548,0)</f>
        <v>0</v>
      </c>
      <c r="BH548" s="206">
        <f>IF(N548="sníž. přenesená",J548,0)</f>
        <v>0</v>
      </c>
      <c r="BI548" s="206">
        <f>IF(N548="nulová",J548,0)</f>
        <v>0</v>
      </c>
      <c r="BJ548" s="19" t="s">
        <v>90</v>
      </c>
      <c r="BK548" s="206">
        <f>ROUND(I548*H548,2)</f>
        <v>0</v>
      </c>
      <c r="BL548" s="19" t="s">
        <v>158</v>
      </c>
      <c r="BM548" s="19" t="s">
        <v>581</v>
      </c>
    </row>
    <row r="549" spans="2:65" s="1" customFormat="1" ht="40.5" x14ac:dyDescent="0.3">
      <c r="B549" s="36"/>
      <c r="C549" s="58"/>
      <c r="D549" s="207" t="s">
        <v>160</v>
      </c>
      <c r="E549" s="58"/>
      <c r="F549" s="208" t="s">
        <v>582</v>
      </c>
      <c r="G549" s="58"/>
      <c r="H549" s="58"/>
      <c r="I549" s="163"/>
      <c r="J549" s="58"/>
      <c r="K549" s="58"/>
      <c r="L549" s="56"/>
      <c r="M549" s="73"/>
      <c r="N549" s="37"/>
      <c r="O549" s="37"/>
      <c r="P549" s="37"/>
      <c r="Q549" s="37"/>
      <c r="R549" s="37"/>
      <c r="S549" s="37"/>
      <c r="T549" s="74"/>
      <c r="AT549" s="19" t="s">
        <v>160</v>
      </c>
      <c r="AU549" s="19" t="s">
        <v>90</v>
      </c>
    </row>
    <row r="550" spans="2:65" s="13" customFormat="1" x14ac:dyDescent="0.3">
      <c r="B550" s="220"/>
      <c r="C550" s="221"/>
      <c r="D550" s="207" t="s">
        <v>162</v>
      </c>
      <c r="E550" s="232" t="s">
        <v>77</v>
      </c>
      <c r="F550" s="233" t="s">
        <v>583</v>
      </c>
      <c r="G550" s="221"/>
      <c r="H550" s="234">
        <v>45.905999999999999</v>
      </c>
      <c r="I550" s="226"/>
      <c r="J550" s="221"/>
      <c r="K550" s="221"/>
      <c r="L550" s="227"/>
      <c r="M550" s="228"/>
      <c r="N550" s="229"/>
      <c r="O550" s="229"/>
      <c r="P550" s="229"/>
      <c r="Q550" s="229"/>
      <c r="R550" s="229"/>
      <c r="S550" s="229"/>
      <c r="T550" s="230"/>
      <c r="AT550" s="231" t="s">
        <v>162</v>
      </c>
      <c r="AU550" s="231" t="s">
        <v>90</v>
      </c>
      <c r="AV550" s="13" t="s">
        <v>90</v>
      </c>
      <c r="AW550" s="13" t="s">
        <v>41</v>
      </c>
      <c r="AX550" s="13" t="s">
        <v>23</v>
      </c>
      <c r="AY550" s="231" t="s">
        <v>151</v>
      </c>
    </row>
    <row r="551" spans="2:65" s="13" customFormat="1" x14ac:dyDescent="0.3">
      <c r="B551" s="220"/>
      <c r="C551" s="221"/>
      <c r="D551" s="222" t="s">
        <v>162</v>
      </c>
      <c r="E551" s="221"/>
      <c r="F551" s="224" t="s">
        <v>584</v>
      </c>
      <c r="G551" s="221"/>
      <c r="H551" s="225">
        <v>46.823999999999998</v>
      </c>
      <c r="I551" s="226"/>
      <c r="J551" s="221"/>
      <c r="K551" s="221"/>
      <c r="L551" s="227"/>
      <c r="M551" s="228"/>
      <c r="N551" s="229"/>
      <c r="O551" s="229"/>
      <c r="P551" s="229"/>
      <c r="Q551" s="229"/>
      <c r="R551" s="229"/>
      <c r="S551" s="229"/>
      <c r="T551" s="230"/>
      <c r="AT551" s="231" t="s">
        <v>162</v>
      </c>
      <c r="AU551" s="231" t="s">
        <v>90</v>
      </c>
      <c r="AV551" s="13" t="s">
        <v>90</v>
      </c>
      <c r="AW551" s="13" t="s">
        <v>4</v>
      </c>
      <c r="AX551" s="13" t="s">
        <v>23</v>
      </c>
      <c r="AY551" s="231" t="s">
        <v>151</v>
      </c>
    </row>
    <row r="552" spans="2:65" s="1" customFormat="1" ht="22.5" customHeight="1" x14ac:dyDescent="0.3">
      <c r="B552" s="36"/>
      <c r="C552" s="195" t="s">
        <v>585</v>
      </c>
      <c r="D552" s="195" t="s">
        <v>153</v>
      </c>
      <c r="E552" s="196" t="s">
        <v>586</v>
      </c>
      <c r="F552" s="197" t="s">
        <v>587</v>
      </c>
      <c r="G552" s="198" t="s">
        <v>252</v>
      </c>
      <c r="H552" s="199">
        <v>49.22</v>
      </c>
      <c r="I552" s="200"/>
      <c r="J552" s="201">
        <f>ROUND(I552*H552,2)</f>
        <v>0</v>
      </c>
      <c r="K552" s="197" t="s">
        <v>157</v>
      </c>
      <c r="L552" s="56"/>
      <c r="M552" s="202" t="s">
        <v>77</v>
      </c>
      <c r="N552" s="203" t="s">
        <v>50</v>
      </c>
      <c r="O552" s="37"/>
      <c r="P552" s="204">
        <f>O552*H552</f>
        <v>0</v>
      </c>
      <c r="Q552" s="204">
        <v>6.0000000000000002E-5</v>
      </c>
      <c r="R552" s="204">
        <f>Q552*H552</f>
        <v>2.9532E-3</v>
      </c>
      <c r="S552" s="204">
        <v>0</v>
      </c>
      <c r="T552" s="205">
        <f>S552*H552</f>
        <v>0</v>
      </c>
      <c r="AR552" s="19" t="s">
        <v>158</v>
      </c>
      <c r="AT552" s="19" t="s">
        <v>153</v>
      </c>
      <c r="AU552" s="19" t="s">
        <v>90</v>
      </c>
      <c r="AY552" s="19" t="s">
        <v>151</v>
      </c>
      <c r="BE552" s="206">
        <f>IF(N552="základní",J552,0)</f>
        <v>0</v>
      </c>
      <c r="BF552" s="206">
        <f>IF(N552="snížená",J552,0)</f>
        <v>0</v>
      </c>
      <c r="BG552" s="206">
        <f>IF(N552="zákl. přenesená",J552,0)</f>
        <v>0</v>
      </c>
      <c r="BH552" s="206">
        <f>IF(N552="sníž. přenesená",J552,0)</f>
        <v>0</v>
      </c>
      <c r="BI552" s="206">
        <f>IF(N552="nulová",J552,0)</f>
        <v>0</v>
      </c>
      <c r="BJ552" s="19" t="s">
        <v>90</v>
      </c>
      <c r="BK552" s="206">
        <f>ROUND(I552*H552,2)</f>
        <v>0</v>
      </c>
      <c r="BL552" s="19" t="s">
        <v>158</v>
      </c>
      <c r="BM552" s="19" t="s">
        <v>588</v>
      </c>
    </row>
    <row r="553" spans="2:65" s="1" customFormat="1" x14ac:dyDescent="0.3">
      <c r="B553" s="36"/>
      <c r="C553" s="58"/>
      <c r="D553" s="207" t="s">
        <v>160</v>
      </c>
      <c r="E553" s="58"/>
      <c r="F553" s="208" t="s">
        <v>589</v>
      </c>
      <c r="G553" s="58"/>
      <c r="H553" s="58"/>
      <c r="I553" s="163"/>
      <c r="J553" s="58"/>
      <c r="K553" s="58"/>
      <c r="L553" s="56"/>
      <c r="M553" s="73"/>
      <c r="N553" s="37"/>
      <c r="O553" s="37"/>
      <c r="P553" s="37"/>
      <c r="Q553" s="37"/>
      <c r="R553" s="37"/>
      <c r="S553" s="37"/>
      <c r="T553" s="74"/>
      <c r="AT553" s="19" t="s">
        <v>160</v>
      </c>
      <c r="AU553" s="19" t="s">
        <v>90</v>
      </c>
    </row>
    <row r="554" spans="2:65" s="12" customFormat="1" x14ac:dyDescent="0.3">
      <c r="B554" s="209"/>
      <c r="C554" s="210"/>
      <c r="D554" s="207" t="s">
        <v>162</v>
      </c>
      <c r="E554" s="211" t="s">
        <v>77</v>
      </c>
      <c r="F554" s="212" t="s">
        <v>163</v>
      </c>
      <c r="G554" s="210"/>
      <c r="H554" s="213" t="s">
        <v>77</v>
      </c>
      <c r="I554" s="214"/>
      <c r="J554" s="210"/>
      <c r="K554" s="210"/>
      <c r="L554" s="215"/>
      <c r="M554" s="216"/>
      <c r="N554" s="217"/>
      <c r="O554" s="217"/>
      <c r="P554" s="217"/>
      <c r="Q554" s="217"/>
      <c r="R554" s="217"/>
      <c r="S554" s="217"/>
      <c r="T554" s="218"/>
      <c r="AT554" s="219" t="s">
        <v>162</v>
      </c>
      <c r="AU554" s="219" t="s">
        <v>90</v>
      </c>
      <c r="AV554" s="12" t="s">
        <v>23</v>
      </c>
      <c r="AW554" s="12" t="s">
        <v>41</v>
      </c>
      <c r="AX554" s="12" t="s">
        <v>79</v>
      </c>
      <c r="AY554" s="219" t="s">
        <v>151</v>
      </c>
    </row>
    <row r="555" spans="2:65" s="13" customFormat="1" x14ac:dyDescent="0.3">
      <c r="B555" s="220"/>
      <c r="C555" s="221"/>
      <c r="D555" s="207" t="s">
        <v>162</v>
      </c>
      <c r="E555" s="232" t="s">
        <v>77</v>
      </c>
      <c r="F555" s="233" t="s">
        <v>590</v>
      </c>
      <c r="G555" s="221"/>
      <c r="H555" s="234">
        <v>54.05</v>
      </c>
      <c r="I555" s="226"/>
      <c r="J555" s="221"/>
      <c r="K555" s="221"/>
      <c r="L555" s="227"/>
      <c r="M555" s="228"/>
      <c r="N555" s="229"/>
      <c r="O555" s="229"/>
      <c r="P555" s="229"/>
      <c r="Q555" s="229"/>
      <c r="R555" s="229"/>
      <c r="S555" s="229"/>
      <c r="T555" s="230"/>
      <c r="AT555" s="231" t="s">
        <v>162</v>
      </c>
      <c r="AU555" s="231" t="s">
        <v>90</v>
      </c>
      <c r="AV555" s="13" t="s">
        <v>90</v>
      </c>
      <c r="AW555" s="13" t="s">
        <v>41</v>
      </c>
      <c r="AX555" s="13" t="s">
        <v>79</v>
      </c>
      <c r="AY555" s="231" t="s">
        <v>151</v>
      </c>
    </row>
    <row r="556" spans="2:65" s="13" customFormat="1" x14ac:dyDescent="0.3">
      <c r="B556" s="220"/>
      <c r="C556" s="221"/>
      <c r="D556" s="207" t="s">
        <v>162</v>
      </c>
      <c r="E556" s="232" t="s">
        <v>77</v>
      </c>
      <c r="F556" s="233" t="s">
        <v>591</v>
      </c>
      <c r="G556" s="221"/>
      <c r="H556" s="234">
        <v>-4.83</v>
      </c>
      <c r="I556" s="226"/>
      <c r="J556" s="221"/>
      <c r="K556" s="221"/>
      <c r="L556" s="227"/>
      <c r="M556" s="228"/>
      <c r="N556" s="229"/>
      <c r="O556" s="229"/>
      <c r="P556" s="229"/>
      <c r="Q556" s="229"/>
      <c r="R556" s="229"/>
      <c r="S556" s="229"/>
      <c r="T556" s="230"/>
      <c r="AT556" s="231" t="s">
        <v>162</v>
      </c>
      <c r="AU556" s="231" t="s">
        <v>90</v>
      </c>
      <c r="AV556" s="13" t="s">
        <v>90</v>
      </c>
      <c r="AW556" s="13" t="s">
        <v>41</v>
      </c>
      <c r="AX556" s="13" t="s">
        <v>79</v>
      </c>
      <c r="AY556" s="231" t="s">
        <v>151</v>
      </c>
    </row>
    <row r="557" spans="2:65" s="14" customFormat="1" x14ac:dyDescent="0.3">
      <c r="B557" s="235"/>
      <c r="C557" s="236"/>
      <c r="D557" s="222" t="s">
        <v>162</v>
      </c>
      <c r="E557" s="237" t="s">
        <v>77</v>
      </c>
      <c r="F557" s="238" t="s">
        <v>174</v>
      </c>
      <c r="G557" s="236"/>
      <c r="H557" s="239">
        <v>49.22</v>
      </c>
      <c r="I557" s="240"/>
      <c r="J557" s="236"/>
      <c r="K557" s="236"/>
      <c r="L557" s="241"/>
      <c r="M557" s="242"/>
      <c r="N557" s="243"/>
      <c r="O557" s="243"/>
      <c r="P557" s="243"/>
      <c r="Q557" s="243"/>
      <c r="R557" s="243"/>
      <c r="S557" s="243"/>
      <c r="T557" s="244"/>
      <c r="AT557" s="245" t="s">
        <v>162</v>
      </c>
      <c r="AU557" s="245" t="s">
        <v>90</v>
      </c>
      <c r="AV557" s="14" t="s">
        <v>158</v>
      </c>
      <c r="AW557" s="14" t="s">
        <v>41</v>
      </c>
      <c r="AX557" s="14" t="s">
        <v>23</v>
      </c>
      <c r="AY557" s="245" t="s">
        <v>151</v>
      </c>
    </row>
    <row r="558" spans="2:65" s="1" customFormat="1" ht="22.5" customHeight="1" x14ac:dyDescent="0.3">
      <c r="B558" s="36"/>
      <c r="C558" s="247" t="s">
        <v>592</v>
      </c>
      <c r="D558" s="247" t="s">
        <v>209</v>
      </c>
      <c r="E558" s="248" t="s">
        <v>593</v>
      </c>
      <c r="F558" s="249" t="s">
        <v>594</v>
      </c>
      <c r="G558" s="250" t="s">
        <v>252</v>
      </c>
      <c r="H558" s="251">
        <v>51.680999999999997</v>
      </c>
      <c r="I558" s="252"/>
      <c r="J558" s="253">
        <f>ROUND(I558*H558,2)</f>
        <v>0</v>
      </c>
      <c r="K558" s="249" t="s">
        <v>157</v>
      </c>
      <c r="L558" s="254"/>
      <c r="M558" s="255" t="s">
        <v>77</v>
      </c>
      <c r="N558" s="256" t="s">
        <v>50</v>
      </c>
      <c r="O558" s="37"/>
      <c r="P558" s="204">
        <f>O558*H558</f>
        <v>0</v>
      </c>
      <c r="Q558" s="204">
        <v>5.0000000000000001E-4</v>
      </c>
      <c r="R558" s="204">
        <f>Q558*H558</f>
        <v>2.5840499999999999E-2</v>
      </c>
      <c r="S558" s="204">
        <v>0</v>
      </c>
      <c r="T558" s="205">
        <f>S558*H558</f>
        <v>0</v>
      </c>
      <c r="AR558" s="19" t="s">
        <v>208</v>
      </c>
      <c r="AT558" s="19" t="s">
        <v>209</v>
      </c>
      <c r="AU558" s="19" t="s">
        <v>90</v>
      </c>
      <c r="AY558" s="19" t="s">
        <v>151</v>
      </c>
      <c r="BE558" s="206">
        <f>IF(N558="základní",J558,0)</f>
        <v>0</v>
      </c>
      <c r="BF558" s="206">
        <f>IF(N558="snížená",J558,0)</f>
        <v>0</v>
      </c>
      <c r="BG558" s="206">
        <f>IF(N558="zákl. přenesená",J558,0)</f>
        <v>0</v>
      </c>
      <c r="BH558" s="206">
        <f>IF(N558="sníž. přenesená",J558,0)</f>
        <v>0</v>
      </c>
      <c r="BI558" s="206">
        <f>IF(N558="nulová",J558,0)</f>
        <v>0</v>
      </c>
      <c r="BJ558" s="19" t="s">
        <v>90</v>
      </c>
      <c r="BK558" s="206">
        <f>ROUND(I558*H558,2)</f>
        <v>0</v>
      </c>
      <c r="BL558" s="19" t="s">
        <v>158</v>
      </c>
      <c r="BM558" s="19" t="s">
        <v>595</v>
      </c>
    </row>
    <row r="559" spans="2:65" s="1" customFormat="1" ht="27" x14ac:dyDescent="0.3">
      <c r="B559" s="36"/>
      <c r="C559" s="58"/>
      <c r="D559" s="207" t="s">
        <v>160</v>
      </c>
      <c r="E559" s="58"/>
      <c r="F559" s="208" t="s">
        <v>596</v>
      </c>
      <c r="G559" s="58"/>
      <c r="H559" s="58"/>
      <c r="I559" s="163"/>
      <c r="J559" s="58"/>
      <c r="K559" s="58"/>
      <c r="L559" s="56"/>
      <c r="M559" s="73"/>
      <c r="N559" s="37"/>
      <c r="O559" s="37"/>
      <c r="P559" s="37"/>
      <c r="Q559" s="37"/>
      <c r="R559" s="37"/>
      <c r="S559" s="37"/>
      <c r="T559" s="74"/>
      <c r="AT559" s="19" t="s">
        <v>160</v>
      </c>
      <c r="AU559" s="19" t="s">
        <v>90</v>
      </c>
    </row>
    <row r="560" spans="2:65" s="13" customFormat="1" x14ac:dyDescent="0.3">
      <c r="B560" s="220"/>
      <c r="C560" s="221"/>
      <c r="D560" s="222" t="s">
        <v>162</v>
      </c>
      <c r="E560" s="221"/>
      <c r="F560" s="224" t="s">
        <v>597</v>
      </c>
      <c r="G560" s="221"/>
      <c r="H560" s="225">
        <v>51.680999999999997</v>
      </c>
      <c r="I560" s="226"/>
      <c r="J560" s="221"/>
      <c r="K560" s="221"/>
      <c r="L560" s="227"/>
      <c r="M560" s="228"/>
      <c r="N560" s="229"/>
      <c r="O560" s="229"/>
      <c r="P560" s="229"/>
      <c r="Q560" s="229"/>
      <c r="R560" s="229"/>
      <c r="S560" s="229"/>
      <c r="T560" s="230"/>
      <c r="AT560" s="231" t="s">
        <v>162</v>
      </c>
      <c r="AU560" s="231" t="s">
        <v>90</v>
      </c>
      <c r="AV560" s="13" t="s">
        <v>90</v>
      </c>
      <c r="AW560" s="13" t="s">
        <v>4</v>
      </c>
      <c r="AX560" s="13" t="s">
        <v>23</v>
      </c>
      <c r="AY560" s="231" t="s">
        <v>151</v>
      </c>
    </row>
    <row r="561" spans="2:65" s="1" customFormat="1" ht="22.5" customHeight="1" x14ac:dyDescent="0.3">
      <c r="B561" s="36"/>
      <c r="C561" s="195" t="s">
        <v>598</v>
      </c>
      <c r="D561" s="195" t="s">
        <v>153</v>
      </c>
      <c r="E561" s="196" t="s">
        <v>599</v>
      </c>
      <c r="F561" s="197" t="s">
        <v>600</v>
      </c>
      <c r="G561" s="198" t="s">
        <v>252</v>
      </c>
      <c r="H561" s="199">
        <v>1668.25</v>
      </c>
      <c r="I561" s="200"/>
      <c r="J561" s="201">
        <f>ROUND(I561*H561,2)</f>
        <v>0</v>
      </c>
      <c r="K561" s="197" t="s">
        <v>157</v>
      </c>
      <c r="L561" s="56"/>
      <c r="M561" s="202" t="s">
        <v>77</v>
      </c>
      <c r="N561" s="203" t="s">
        <v>50</v>
      </c>
      <c r="O561" s="37"/>
      <c r="P561" s="204">
        <f>O561*H561</f>
        <v>0</v>
      </c>
      <c r="Q561" s="204">
        <v>2.5017000000000003E-4</v>
      </c>
      <c r="R561" s="204">
        <f>Q561*H561</f>
        <v>0.41734610250000004</v>
      </c>
      <c r="S561" s="204">
        <v>0</v>
      </c>
      <c r="T561" s="205">
        <f>S561*H561</f>
        <v>0</v>
      </c>
      <c r="AR561" s="19" t="s">
        <v>158</v>
      </c>
      <c r="AT561" s="19" t="s">
        <v>153</v>
      </c>
      <c r="AU561" s="19" t="s">
        <v>90</v>
      </c>
      <c r="AY561" s="19" t="s">
        <v>151</v>
      </c>
      <c r="BE561" s="206">
        <f>IF(N561="základní",J561,0)</f>
        <v>0</v>
      </c>
      <c r="BF561" s="206">
        <f>IF(N561="snížená",J561,0)</f>
        <v>0</v>
      </c>
      <c r="BG561" s="206">
        <f>IF(N561="zákl. přenesená",J561,0)</f>
        <v>0</v>
      </c>
      <c r="BH561" s="206">
        <f>IF(N561="sníž. přenesená",J561,0)</f>
        <v>0</v>
      </c>
      <c r="BI561" s="206">
        <f>IF(N561="nulová",J561,0)</f>
        <v>0</v>
      </c>
      <c r="BJ561" s="19" t="s">
        <v>90</v>
      </c>
      <c r="BK561" s="206">
        <f>ROUND(I561*H561,2)</f>
        <v>0</v>
      </c>
      <c r="BL561" s="19" t="s">
        <v>158</v>
      </c>
      <c r="BM561" s="19" t="s">
        <v>601</v>
      </c>
    </row>
    <row r="562" spans="2:65" s="1" customFormat="1" x14ac:dyDescent="0.3">
      <c r="B562" s="36"/>
      <c r="C562" s="58"/>
      <c r="D562" s="207" t="s">
        <v>160</v>
      </c>
      <c r="E562" s="58"/>
      <c r="F562" s="208" t="s">
        <v>602</v>
      </c>
      <c r="G562" s="58"/>
      <c r="H562" s="58"/>
      <c r="I562" s="163"/>
      <c r="J562" s="58"/>
      <c r="K562" s="58"/>
      <c r="L562" s="56"/>
      <c r="M562" s="73"/>
      <c r="N562" s="37"/>
      <c r="O562" s="37"/>
      <c r="P562" s="37"/>
      <c r="Q562" s="37"/>
      <c r="R562" s="37"/>
      <c r="S562" s="37"/>
      <c r="T562" s="74"/>
      <c r="AT562" s="19" t="s">
        <v>160</v>
      </c>
      <c r="AU562" s="19" t="s">
        <v>90</v>
      </c>
    </row>
    <row r="563" spans="2:65" s="12" customFormat="1" x14ac:dyDescent="0.3">
      <c r="B563" s="209"/>
      <c r="C563" s="210"/>
      <c r="D563" s="207" t="s">
        <v>162</v>
      </c>
      <c r="E563" s="211" t="s">
        <v>77</v>
      </c>
      <c r="F563" s="212" t="s">
        <v>163</v>
      </c>
      <c r="G563" s="210"/>
      <c r="H563" s="213" t="s">
        <v>77</v>
      </c>
      <c r="I563" s="214"/>
      <c r="J563" s="210"/>
      <c r="K563" s="210"/>
      <c r="L563" s="215"/>
      <c r="M563" s="216"/>
      <c r="N563" s="217"/>
      <c r="O563" s="217"/>
      <c r="P563" s="217"/>
      <c r="Q563" s="217"/>
      <c r="R563" s="217"/>
      <c r="S563" s="217"/>
      <c r="T563" s="218"/>
      <c r="AT563" s="219" t="s">
        <v>162</v>
      </c>
      <c r="AU563" s="219" t="s">
        <v>90</v>
      </c>
      <c r="AV563" s="12" t="s">
        <v>23</v>
      </c>
      <c r="AW563" s="12" t="s">
        <v>41</v>
      </c>
      <c r="AX563" s="12" t="s">
        <v>79</v>
      </c>
      <c r="AY563" s="219" t="s">
        <v>151</v>
      </c>
    </row>
    <row r="564" spans="2:65" s="12" customFormat="1" x14ac:dyDescent="0.3">
      <c r="B564" s="209"/>
      <c r="C564" s="210"/>
      <c r="D564" s="207" t="s">
        <v>162</v>
      </c>
      <c r="E564" s="211" t="s">
        <v>77</v>
      </c>
      <c r="F564" s="212" t="s">
        <v>603</v>
      </c>
      <c r="G564" s="210"/>
      <c r="H564" s="213" t="s">
        <v>77</v>
      </c>
      <c r="I564" s="214"/>
      <c r="J564" s="210"/>
      <c r="K564" s="210"/>
      <c r="L564" s="215"/>
      <c r="M564" s="216"/>
      <c r="N564" s="217"/>
      <c r="O564" s="217"/>
      <c r="P564" s="217"/>
      <c r="Q564" s="217"/>
      <c r="R564" s="217"/>
      <c r="S564" s="217"/>
      <c r="T564" s="218"/>
      <c r="AT564" s="219" t="s">
        <v>162</v>
      </c>
      <c r="AU564" s="219" t="s">
        <v>90</v>
      </c>
      <c r="AV564" s="12" t="s">
        <v>23</v>
      </c>
      <c r="AW564" s="12" t="s">
        <v>41</v>
      </c>
      <c r="AX564" s="12" t="s">
        <v>79</v>
      </c>
      <c r="AY564" s="219" t="s">
        <v>151</v>
      </c>
    </row>
    <row r="565" spans="2:65" s="13" customFormat="1" x14ac:dyDescent="0.3">
      <c r="B565" s="220"/>
      <c r="C565" s="221"/>
      <c r="D565" s="222" t="s">
        <v>162</v>
      </c>
      <c r="E565" s="223" t="s">
        <v>77</v>
      </c>
      <c r="F565" s="224" t="s">
        <v>604</v>
      </c>
      <c r="G565" s="221"/>
      <c r="H565" s="225">
        <v>1668.25</v>
      </c>
      <c r="I565" s="226"/>
      <c r="J565" s="221"/>
      <c r="K565" s="221"/>
      <c r="L565" s="227"/>
      <c r="M565" s="228"/>
      <c r="N565" s="229"/>
      <c r="O565" s="229"/>
      <c r="P565" s="229"/>
      <c r="Q565" s="229"/>
      <c r="R565" s="229"/>
      <c r="S565" s="229"/>
      <c r="T565" s="230"/>
      <c r="AT565" s="231" t="s">
        <v>162</v>
      </c>
      <c r="AU565" s="231" t="s">
        <v>90</v>
      </c>
      <c r="AV565" s="13" t="s">
        <v>90</v>
      </c>
      <c r="AW565" s="13" t="s">
        <v>41</v>
      </c>
      <c r="AX565" s="13" t="s">
        <v>23</v>
      </c>
      <c r="AY565" s="231" t="s">
        <v>151</v>
      </c>
    </row>
    <row r="566" spans="2:65" s="1" customFormat="1" ht="22.5" customHeight="1" x14ac:dyDescent="0.3">
      <c r="B566" s="36"/>
      <c r="C566" s="247" t="s">
        <v>605</v>
      </c>
      <c r="D566" s="247" t="s">
        <v>209</v>
      </c>
      <c r="E566" s="248" t="s">
        <v>606</v>
      </c>
      <c r="F566" s="249" t="s">
        <v>607</v>
      </c>
      <c r="G566" s="250" t="s">
        <v>252</v>
      </c>
      <c r="H566" s="251">
        <v>837.86900000000003</v>
      </c>
      <c r="I566" s="252"/>
      <c r="J566" s="253">
        <f>ROUND(I566*H566,2)</f>
        <v>0</v>
      </c>
      <c r="K566" s="249" t="s">
        <v>157</v>
      </c>
      <c r="L566" s="254"/>
      <c r="M566" s="255" t="s">
        <v>77</v>
      </c>
      <c r="N566" s="256" t="s">
        <v>50</v>
      </c>
      <c r="O566" s="37"/>
      <c r="P566" s="204">
        <f>O566*H566</f>
        <v>0</v>
      </c>
      <c r="Q566" s="204">
        <v>3.0000000000000001E-5</v>
      </c>
      <c r="R566" s="204">
        <f>Q566*H566</f>
        <v>2.513607E-2</v>
      </c>
      <c r="S566" s="204">
        <v>0</v>
      </c>
      <c r="T566" s="205">
        <f>S566*H566</f>
        <v>0</v>
      </c>
      <c r="AR566" s="19" t="s">
        <v>208</v>
      </c>
      <c r="AT566" s="19" t="s">
        <v>209</v>
      </c>
      <c r="AU566" s="19" t="s">
        <v>90</v>
      </c>
      <c r="AY566" s="19" t="s">
        <v>151</v>
      </c>
      <c r="BE566" s="206">
        <f>IF(N566="základní",J566,0)</f>
        <v>0</v>
      </c>
      <c r="BF566" s="206">
        <f>IF(N566="snížená",J566,0)</f>
        <v>0</v>
      </c>
      <c r="BG566" s="206">
        <f>IF(N566="zákl. přenesená",J566,0)</f>
        <v>0</v>
      </c>
      <c r="BH566" s="206">
        <f>IF(N566="sníž. přenesená",J566,0)</f>
        <v>0</v>
      </c>
      <c r="BI566" s="206">
        <f>IF(N566="nulová",J566,0)</f>
        <v>0</v>
      </c>
      <c r="BJ566" s="19" t="s">
        <v>90</v>
      </c>
      <c r="BK566" s="206">
        <f>ROUND(I566*H566,2)</f>
        <v>0</v>
      </c>
      <c r="BL566" s="19" t="s">
        <v>158</v>
      </c>
      <c r="BM566" s="19" t="s">
        <v>608</v>
      </c>
    </row>
    <row r="567" spans="2:65" s="1" customFormat="1" ht="27" x14ac:dyDescent="0.3">
      <c r="B567" s="36"/>
      <c r="C567" s="58"/>
      <c r="D567" s="207" t="s">
        <v>160</v>
      </c>
      <c r="E567" s="58"/>
      <c r="F567" s="208" t="s">
        <v>609</v>
      </c>
      <c r="G567" s="58"/>
      <c r="H567" s="58"/>
      <c r="I567" s="163"/>
      <c r="J567" s="58"/>
      <c r="K567" s="58"/>
      <c r="L567" s="56"/>
      <c r="M567" s="73"/>
      <c r="N567" s="37"/>
      <c r="O567" s="37"/>
      <c r="P567" s="37"/>
      <c r="Q567" s="37"/>
      <c r="R567" s="37"/>
      <c r="S567" s="37"/>
      <c r="T567" s="74"/>
      <c r="AT567" s="19" t="s">
        <v>160</v>
      </c>
      <c r="AU567" s="19" t="s">
        <v>90</v>
      </c>
    </row>
    <row r="568" spans="2:65" s="12" customFormat="1" x14ac:dyDescent="0.3">
      <c r="B568" s="209"/>
      <c r="C568" s="210"/>
      <c r="D568" s="207" t="s">
        <v>162</v>
      </c>
      <c r="E568" s="211" t="s">
        <v>77</v>
      </c>
      <c r="F568" s="212" t="s">
        <v>163</v>
      </c>
      <c r="G568" s="210"/>
      <c r="H568" s="213" t="s">
        <v>77</v>
      </c>
      <c r="I568" s="214"/>
      <c r="J568" s="210"/>
      <c r="K568" s="210"/>
      <c r="L568" s="215"/>
      <c r="M568" s="216"/>
      <c r="N568" s="217"/>
      <c r="O568" s="217"/>
      <c r="P568" s="217"/>
      <c r="Q568" s="217"/>
      <c r="R568" s="217"/>
      <c r="S568" s="217"/>
      <c r="T568" s="218"/>
      <c r="AT568" s="219" t="s">
        <v>162</v>
      </c>
      <c r="AU568" s="219" t="s">
        <v>90</v>
      </c>
      <c r="AV568" s="12" t="s">
        <v>23</v>
      </c>
      <c r="AW568" s="12" t="s">
        <v>41</v>
      </c>
      <c r="AX568" s="12" t="s">
        <v>79</v>
      </c>
      <c r="AY568" s="219" t="s">
        <v>151</v>
      </c>
    </row>
    <row r="569" spans="2:65" s="12" customFormat="1" x14ac:dyDescent="0.3">
      <c r="B569" s="209"/>
      <c r="C569" s="210"/>
      <c r="D569" s="207" t="s">
        <v>162</v>
      </c>
      <c r="E569" s="211" t="s">
        <v>77</v>
      </c>
      <c r="F569" s="212" t="s">
        <v>610</v>
      </c>
      <c r="G569" s="210"/>
      <c r="H569" s="213" t="s">
        <v>77</v>
      </c>
      <c r="I569" s="214"/>
      <c r="J569" s="210"/>
      <c r="K569" s="210"/>
      <c r="L569" s="215"/>
      <c r="M569" s="216"/>
      <c r="N569" s="217"/>
      <c r="O569" s="217"/>
      <c r="P569" s="217"/>
      <c r="Q569" s="217"/>
      <c r="R569" s="217"/>
      <c r="S569" s="217"/>
      <c r="T569" s="218"/>
      <c r="AT569" s="219" t="s">
        <v>162</v>
      </c>
      <c r="AU569" s="219" t="s">
        <v>90</v>
      </c>
      <c r="AV569" s="12" t="s">
        <v>23</v>
      </c>
      <c r="AW569" s="12" t="s">
        <v>41</v>
      </c>
      <c r="AX569" s="12" t="s">
        <v>79</v>
      </c>
      <c r="AY569" s="219" t="s">
        <v>151</v>
      </c>
    </row>
    <row r="570" spans="2:65" s="12" customFormat="1" x14ac:dyDescent="0.3">
      <c r="B570" s="209"/>
      <c r="C570" s="210"/>
      <c r="D570" s="207" t="s">
        <v>162</v>
      </c>
      <c r="E570" s="211" t="s">
        <v>77</v>
      </c>
      <c r="F570" s="212" t="s">
        <v>229</v>
      </c>
      <c r="G570" s="210"/>
      <c r="H570" s="213" t="s">
        <v>77</v>
      </c>
      <c r="I570" s="214"/>
      <c r="J570" s="210"/>
      <c r="K570" s="210"/>
      <c r="L570" s="215"/>
      <c r="M570" s="216"/>
      <c r="N570" s="217"/>
      <c r="O570" s="217"/>
      <c r="P570" s="217"/>
      <c r="Q570" s="217"/>
      <c r="R570" s="217"/>
      <c r="S570" s="217"/>
      <c r="T570" s="218"/>
      <c r="AT570" s="219" t="s">
        <v>162</v>
      </c>
      <c r="AU570" s="219" t="s">
        <v>90</v>
      </c>
      <c r="AV570" s="12" t="s">
        <v>23</v>
      </c>
      <c r="AW570" s="12" t="s">
        <v>41</v>
      </c>
      <c r="AX570" s="12" t="s">
        <v>79</v>
      </c>
      <c r="AY570" s="219" t="s">
        <v>151</v>
      </c>
    </row>
    <row r="571" spans="2:65" s="12" customFormat="1" x14ac:dyDescent="0.3">
      <c r="B571" s="209"/>
      <c r="C571" s="210"/>
      <c r="D571" s="207" t="s">
        <v>162</v>
      </c>
      <c r="E571" s="211" t="s">
        <v>77</v>
      </c>
      <c r="F571" s="212" t="s">
        <v>403</v>
      </c>
      <c r="G571" s="210"/>
      <c r="H571" s="213" t="s">
        <v>77</v>
      </c>
      <c r="I571" s="214"/>
      <c r="J571" s="210"/>
      <c r="K571" s="210"/>
      <c r="L571" s="215"/>
      <c r="M571" s="216"/>
      <c r="N571" s="217"/>
      <c r="O571" s="217"/>
      <c r="P571" s="217"/>
      <c r="Q571" s="217"/>
      <c r="R571" s="217"/>
      <c r="S571" s="217"/>
      <c r="T571" s="218"/>
      <c r="AT571" s="219" t="s">
        <v>162</v>
      </c>
      <c r="AU571" s="219" t="s">
        <v>90</v>
      </c>
      <c r="AV571" s="12" t="s">
        <v>23</v>
      </c>
      <c r="AW571" s="12" t="s">
        <v>41</v>
      </c>
      <c r="AX571" s="12" t="s">
        <v>79</v>
      </c>
      <c r="AY571" s="219" t="s">
        <v>151</v>
      </c>
    </row>
    <row r="572" spans="2:65" s="13" customFormat="1" x14ac:dyDescent="0.3">
      <c r="B572" s="220"/>
      <c r="C572" s="221"/>
      <c r="D572" s="207" t="s">
        <v>162</v>
      </c>
      <c r="E572" s="232" t="s">
        <v>77</v>
      </c>
      <c r="F572" s="233" t="s">
        <v>611</v>
      </c>
      <c r="G572" s="221"/>
      <c r="H572" s="234">
        <v>124.2</v>
      </c>
      <c r="I572" s="226"/>
      <c r="J572" s="221"/>
      <c r="K572" s="221"/>
      <c r="L572" s="227"/>
      <c r="M572" s="228"/>
      <c r="N572" s="229"/>
      <c r="O572" s="229"/>
      <c r="P572" s="229"/>
      <c r="Q572" s="229"/>
      <c r="R572" s="229"/>
      <c r="S572" s="229"/>
      <c r="T572" s="230"/>
      <c r="AT572" s="231" t="s">
        <v>162</v>
      </c>
      <c r="AU572" s="231" t="s">
        <v>90</v>
      </c>
      <c r="AV572" s="13" t="s">
        <v>90</v>
      </c>
      <c r="AW572" s="13" t="s">
        <v>41</v>
      </c>
      <c r="AX572" s="13" t="s">
        <v>79</v>
      </c>
      <c r="AY572" s="231" t="s">
        <v>151</v>
      </c>
    </row>
    <row r="573" spans="2:65" s="13" customFormat="1" x14ac:dyDescent="0.3">
      <c r="B573" s="220"/>
      <c r="C573" s="221"/>
      <c r="D573" s="207" t="s">
        <v>162</v>
      </c>
      <c r="E573" s="232" t="s">
        <v>77</v>
      </c>
      <c r="F573" s="233" t="s">
        <v>612</v>
      </c>
      <c r="G573" s="221"/>
      <c r="H573" s="234">
        <v>76.8</v>
      </c>
      <c r="I573" s="226"/>
      <c r="J573" s="221"/>
      <c r="K573" s="221"/>
      <c r="L573" s="227"/>
      <c r="M573" s="228"/>
      <c r="N573" s="229"/>
      <c r="O573" s="229"/>
      <c r="P573" s="229"/>
      <c r="Q573" s="229"/>
      <c r="R573" s="229"/>
      <c r="S573" s="229"/>
      <c r="T573" s="230"/>
      <c r="AT573" s="231" t="s">
        <v>162</v>
      </c>
      <c r="AU573" s="231" t="s">
        <v>90</v>
      </c>
      <c r="AV573" s="13" t="s">
        <v>90</v>
      </c>
      <c r="AW573" s="13" t="s">
        <v>41</v>
      </c>
      <c r="AX573" s="13" t="s">
        <v>79</v>
      </c>
      <c r="AY573" s="231" t="s">
        <v>151</v>
      </c>
    </row>
    <row r="574" spans="2:65" s="13" customFormat="1" x14ac:dyDescent="0.3">
      <c r="B574" s="220"/>
      <c r="C574" s="221"/>
      <c r="D574" s="207" t="s">
        <v>162</v>
      </c>
      <c r="E574" s="232" t="s">
        <v>77</v>
      </c>
      <c r="F574" s="233" t="s">
        <v>613</v>
      </c>
      <c r="G574" s="221"/>
      <c r="H574" s="234">
        <v>2.85</v>
      </c>
      <c r="I574" s="226"/>
      <c r="J574" s="221"/>
      <c r="K574" s="221"/>
      <c r="L574" s="227"/>
      <c r="M574" s="228"/>
      <c r="N574" s="229"/>
      <c r="O574" s="229"/>
      <c r="P574" s="229"/>
      <c r="Q574" s="229"/>
      <c r="R574" s="229"/>
      <c r="S574" s="229"/>
      <c r="T574" s="230"/>
      <c r="AT574" s="231" t="s">
        <v>162</v>
      </c>
      <c r="AU574" s="231" t="s">
        <v>90</v>
      </c>
      <c r="AV574" s="13" t="s">
        <v>90</v>
      </c>
      <c r="AW574" s="13" t="s">
        <v>41</v>
      </c>
      <c r="AX574" s="13" t="s">
        <v>79</v>
      </c>
      <c r="AY574" s="231" t="s">
        <v>151</v>
      </c>
    </row>
    <row r="575" spans="2:65" s="12" customFormat="1" x14ac:dyDescent="0.3">
      <c r="B575" s="209"/>
      <c r="C575" s="210"/>
      <c r="D575" s="207" t="s">
        <v>162</v>
      </c>
      <c r="E575" s="211" t="s">
        <v>77</v>
      </c>
      <c r="F575" s="212" t="s">
        <v>407</v>
      </c>
      <c r="G575" s="210"/>
      <c r="H575" s="213" t="s">
        <v>77</v>
      </c>
      <c r="I575" s="214"/>
      <c r="J575" s="210"/>
      <c r="K575" s="210"/>
      <c r="L575" s="215"/>
      <c r="M575" s="216"/>
      <c r="N575" s="217"/>
      <c r="O575" s="217"/>
      <c r="P575" s="217"/>
      <c r="Q575" s="217"/>
      <c r="R575" s="217"/>
      <c r="S575" s="217"/>
      <c r="T575" s="218"/>
      <c r="AT575" s="219" t="s">
        <v>162</v>
      </c>
      <c r="AU575" s="219" t="s">
        <v>90</v>
      </c>
      <c r="AV575" s="12" t="s">
        <v>23</v>
      </c>
      <c r="AW575" s="12" t="s">
        <v>41</v>
      </c>
      <c r="AX575" s="12" t="s">
        <v>79</v>
      </c>
      <c r="AY575" s="219" t="s">
        <v>151</v>
      </c>
    </row>
    <row r="576" spans="2:65" s="13" customFormat="1" x14ac:dyDescent="0.3">
      <c r="B576" s="220"/>
      <c r="C576" s="221"/>
      <c r="D576" s="207" t="s">
        <v>162</v>
      </c>
      <c r="E576" s="232" t="s">
        <v>77</v>
      </c>
      <c r="F576" s="233" t="s">
        <v>614</v>
      </c>
      <c r="G576" s="221"/>
      <c r="H576" s="234">
        <v>5.25</v>
      </c>
      <c r="I576" s="226"/>
      <c r="J576" s="221"/>
      <c r="K576" s="221"/>
      <c r="L576" s="227"/>
      <c r="M576" s="228"/>
      <c r="N576" s="229"/>
      <c r="O576" s="229"/>
      <c r="P576" s="229"/>
      <c r="Q576" s="229"/>
      <c r="R576" s="229"/>
      <c r="S576" s="229"/>
      <c r="T576" s="230"/>
      <c r="AT576" s="231" t="s">
        <v>162</v>
      </c>
      <c r="AU576" s="231" t="s">
        <v>90</v>
      </c>
      <c r="AV576" s="13" t="s">
        <v>90</v>
      </c>
      <c r="AW576" s="13" t="s">
        <v>41</v>
      </c>
      <c r="AX576" s="13" t="s">
        <v>79</v>
      </c>
      <c r="AY576" s="231" t="s">
        <v>151</v>
      </c>
    </row>
    <row r="577" spans="2:51" s="12" customFormat="1" x14ac:dyDescent="0.3">
      <c r="B577" s="209"/>
      <c r="C577" s="210"/>
      <c r="D577" s="207" t="s">
        <v>162</v>
      </c>
      <c r="E577" s="211" t="s">
        <v>77</v>
      </c>
      <c r="F577" s="212" t="s">
        <v>409</v>
      </c>
      <c r="G577" s="210"/>
      <c r="H577" s="213" t="s">
        <v>77</v>
      </c>
      <c r="I577" s="214"/>
      <c r="J577" s="210"/>
      <c r="K577" s="210"/>
      <c r="L577" s="215"/>
      <c r="M577" s="216"/>
      <c r="N577" s="217"/>
      <c r="O577" s="217"/>
      <c r="P577" s="217"/>
      <c r="Q577" s="217"/>
      <c r="R577" s="217"/>
      <c r="S577" s="217"/>
      <c r="T577" s="218"/>
      <c r="AT577" s="219" t="s">
        <v>162</v>
      </c>
      <c r="AU577" s="219" t="s">
        <v>90</v>
      </c>
      <c r="AV577" s="12" t="s">
        <v>23</v>
      </c>
      <c r="AW577" s="12" t="s">
        <v>41</v>
      </c>
      <c r="AX577" s="12" t="s">
        <v>79</v>
      </c>
      <c r="AY577" s="219" t="s">
        <v>151</v>
      </c>
    </row>
    <row r="578" spans="2:51" s="13" customFormat="1" x14ac:dyDescent="0.3">
      <c r="B578" s="220"/>
      <c r="C578" s="221"/>
      <c r="D578" s="207" t="s">
        <v>162</v>
      </c>
      <c r="E578" s="232" t="s">
        <v>77</v>
      </c>
      <c r="F578" s="233" t="s">
        <v>615</v>
      </c>
      <c r="G578" s="221"/>
      <c r="H578" s="234">
        <v>14.4</v>
      </c>
      <c r="I578" s="226"/>
      <c r="J578" s="221"/>
      <c r="K578" s="221"/>
      <c r="L578" s="227"/>
      <c r="M578" s="228"/>
      <c r="N578" s="229"/>
      <c r="O578" s="229"/>
      <c r="P578" s="229"/>
      <c r="Q578" s="229"/>
      <c r="R578" s="229"/>
      <c r="S578" s="229"/>
      <c r="T578" s="230"/>
      <c r="AT578" s="231" t="s">
        <v>162</v>
      </c>
      <c r="AU578" s="231" t="s">
        <v>90</v>
      </c>
      <c r="AV578" s="13" t="s">
        <v>90</v>
      </c>
      <c r="AW578" s="13" t="s">
        <v>41</v>
      </c>
      <c r="AX578" s="13" t="s">
        <v>79</v>
      </c>
      <c r="AY578" s="231" t="s">
        <v>151</v>
      </c>
    </row>
    <row r="579" spans="2:51" s="12" customFormat="1" x14ac:dyDescent="0.3">
      <c r="B579" s="209"/>
      <c r="C579" s="210"/>
      <c r="D579" s="207" t="s">
        <v>162</v>
      </c>
      <c r="E579" s="211" t="s">
        <v>77</v>
      </c>
      <c r="F579" s="212" t="s">
        <v>232</v>
      </c>
      <c r="G579" s="210"/>
      <c r="H579" s="213" t="s">
        <v>77</v>
      </c>
      <c r="I579" s="214"/>
      <c r="J579" s="210"/>
      <c r="K579" s="210"/>
      <c r="L579" s="215"/>
      <c r="M579" s="216"/>
      <c r="N579" s="217"/>
      <c r="O579" s="217"/>
      <c r="P579" s="217"/>
      <c r="Q579" s="217"/>
      <c r="R579" s="217"/>
      <c r="S579" s="217"/>
      <c r="T579" s="218"/>
      <c r="AT579" s="219" t="s">
        <v>162</v>
      </c>
      <c r="AU579" s="219" t="s">
        <v>90</v>
      </c>
      <c r="AV579" s="12" t="s">
        <v>23</v>
      </c>
      <c r="AW579" s="12" t="s">
        <v>41</v>
      </c>
      <c r="AX579" s="12" t="s">
        <v>79</v>
      </c>
      <c r="AY579" s="219" t="s">
        <v>151</v>
      </c>
    </row>
    <row r="580" spans="2:51" s="12" customFormat="1" x14ac:dyDescent="0.3">
      <c r="B580" s="209"/>
      <c r="C580" s="210"/>
      <c r="D580" s="207" t="s">
        <v>162</v>
      </c>
      <c r="E580" s="211" t="s">
        <v>77</v>
      </c>
      <c r="F580" s="212" t="s">
        <v>403</v>
      </c>
      <c r="G580" s="210"/>
      <c r="H580" s="213" t="s">
        <v>77</v>
      </c>
      <c r="I580" s="214"/>
      <c r="J580" s="210"/>
      <c r="K580" s="210"/>
      <c r="L580" s="215"/>
      <c r="M580" s="216"/>
      <c r="N580" s="217"/>
      <c r="O580" s="217"/>
      <c r="P580" s="217"/>
      <c r="Q580" s="217"/>
      <c r="R580" s="217"/>
      <c r="S580" s="217"/>
      <c r="T580" s="218"/>
      <c r="AT580" s="219" t="s">
        <v>162</v>
      </c>
      <c r="AU580" s="219" t="s">
        <v>90</v>
      </c>
      <c r="AV580" s="12" t="s">
        <v>23</v>
      </c>
      <c r="AW580" s="12" t="s">
        <v>41</v>
      </c>
      <c r="AX580" s="12" t="s">
        <v>79</v>
      </c>
      <c r="AY580" s="219" t="s">
        <v>151</v>
      </c>
    </row>
    <row r="581" spans="2:51" s="13" customFormat="1" x14ac:dyDescent="0.3">
      <c r="B581" s="220"/>
      <c r="C581" s="221"/>
      <c r="D581" s="207" t="s">
        <v>162</v>
      </c>
      <c r="E581" s="232" t="s">
        <v>77</v>
      </c>
      <c r="F581" s="233" t="s">
        <v>612</v>
      </c>
      <c r="G581" s="221"/>
      <c r="H581" s="234">
        <v>76.8</v>
      </c>
      <c r="I581" s="226"/>
      <c r="J581" s="221"/>
      <c r="K581" s="221"/>
      <c r="L581" s="227"/>
      <c r="M581" s="228"/>
      <c r="N581" s="229"/>
      <c r="O581" s="229"/>
      <c r="P581" s="229"/>
      <c r="Q581" s="229"/>
      <c r="R581" s="229"/>
      <c r="S581" s="229"/>
      <c r="T581" s="230"/>
      <c r="AT581" s="231" t="s">
        <v>162</v>
      </c>
      <c r="AU581" s="231" t="s">
        <v>90</v>
      </c>
      <c r="AV581" s="13" t="s">
        <v>90</v>
      </c>
      <c r="AW581" s="13" t="s">
        <v>41</v>
      </c>
      <c r="AX581" s="13" t="s">
        <v>79</v>
      </c>
      <c r="AY581" s="231" t="s">
        <v>151</v>
      </c>
    </row>
    <row r="582" spans="2:51" s="13" customFormat="1" x14ac:dyDescent="0.3">
      <c r="B582" s="220"/>
      <c r="C582" s="221"/>
      <c r="D582" s="207" t="s">
        <v>162</v>
      </c>
      <c r="E582" s="232" t="s">
        <v>77</v>
      </c>
      <c r="F582" s="233" t="s">
        <v>616</v>
      </c>
      <c r="G582" s="221"/>
      <c r="H582" s="234">
        <v>33.6</v>
      </c>
      <c r="I582" s="226"/>
      <c r="J582" s="221"/>
      <c r="K582" s="221"/>
      <c r="L582" s="227"/>
      <c r="M582" s="228"/>
      <c r="N582" s="229"/>
      <c r="O582" s="229"/>
      <c r="P582" s="229"/>
      <c r="Q582" s="229"/>
      <c r="R582" s="229"/>
      <c r="S582" s="229"/>
      <c r="T582" s="230"/>
      <c r="AT582" s="231" t="s">
        <v>162</v>
      </c>
      <c r="AU582" s="231" t="s">
        <v>90</v>
      </c>
      <c r="AV582" s="13" t="s">
        <v>90</v>
      </c>
      <c r="AW582" s="13" t="s">
        <v>41</v>
      </c>
      <c r="AX582" s="13" t="s">
        <v>79</v>
      </c>
      <c r="AY582" s="231" t="s">
        <v>151</v>
      </c>
    </row>
    <row r="583" spans="2:51" s="13" customFormat="1" x14ac:dyDescent="0.3">
      <c r="B583" s="220"/>
      <c r="C583" s="221"/>
      <c r="D583" s="207" t="s">
        <v>162</v>
      </c>
      <c r="E583" s="232" t="s">
        <v>77</v>
      </c>
      <c r="F583" s="233" t="s">
        <v>617</v>
      </c>
      <c r="G583" s="221"/>
      <c r="H583" s="234">
        <v>37.799999999999997</v>
      </c>
      <c r="I583" s="226"/>
      <c r="J583" s="221"/>
      <c r="K583" s="221"/>
      <c r="L583" s="227"/>
      <c r="M583" s="228"/>
      <c r="N583" s="229"/>
      <c r="O583" s="229"/>
      <c r="P583" s="229"/>
      <c r="Q583" s="229"/>
      <c r="R583" s="229"/>
      <c r="S583" s="229"/>
      <c r="T583" s="230"/>
      <c r="AT583" s="231" t="s">
        <v>162</v>
      </c>
      <c r="AU583" s="231" t="s">
        <v>90</v>
      </c>
      <c r="AV583" s="13" t="s">
        <v>90</v>
      </c>
      <c r="AW583" s="13" t="s">
        <v>41</v>
      </c>
      <c r="AX583" s="13" t="s">
        <v>79</v>
      </c>
      <c r="AY583" s="231" t="s">
        <v>151</v>
      </c>
    </row>
    <row r="584" spans="2:51" s="13" customFormat="1" x14ac:dyDescent="0.3">
      <c r="B584" s="220"/>
      <c r="C584" s="221"/>
      <c r="D584" s="207" t="s">
        <v>162</v>
      </c>
      <c r="E584" s="232" t="s">
        <v>77</v>
      </c>
      <c r="F584" s="233" t="s">
        <v>618</v>
      </c>
      <c r="G584" s="221"/>
      <c r="H584" s="234">
        <v>36</v>
      </c>
      <c r="I584" s="226"/>
      <c r="J584" s="221"/>
      <c r="K584" s="221"/>
      <c r="L584" s="227"/>
      <c r="M584" s="228"/>
      <c r="N584" s="229"/>
      <c r="O584" s="229"/>
      <c r="P584" s="229"/>
      <c r="Q584" s="229"/>
      <c r="R584" s="229"/>
      <c r="S584" s="229"/>
      <c r="T584" s="230"/>
      <c r="AT584" s="231" t="s">
        <v>162</v>
      </c>
      <c r="AU584" s="231" t="s">
        <v>90</v>
      </c>
      <c r="AV584" s="13" t="s">
        <v>90</v>
      </c>
      <c r="AW584" s="13" t="s">
        <v>41</v>
      </c>
      <c r="AX584" s="13" t="s">
        <v>79</v>
      </c>
      <c r="AY584" s="231" t="s">
        <v>151</v>
      </c>
    </row>
    <row r="585" spans="2:51" s="13" customFormat="1" x14ac:dyDescent="0.3">
      <c r="B585" s="220"/>
      <c r="C585" s="221"/>
      <c r="D585" s="207" t="s">
        <v>162</v>
      </c>
      <c r="E585" s="232" t="s">
        <v>77</v>
      </c>
      <c r="F585" s="233" t="s">
        <v>619</v>
      </c>
      <c r="G585" s="221"/>
      <c r="H585" s="234">
        <v>5.6</v>
      </c>
      <c r="I585" s="226"/>
      <c r="J585" s="221"/>
      <c r="K585" s="221"/>
      <c r="L585" s="227"/>
      <c r="M585" s="228"/>
      <c r="N585" s="229"/>
      <c r="O585" s="229"/>
      <c r="P585" s="229"/>
      <c r="Q585" s="229"/>
      <c r="R585" s="229"/>
      <c r="S585" s="229"/>
      <c r="T585" s="230"/>
      <c r="AT585" s="231" t="s">
        <v>162</v>
      </c>
      <c r="AU585" s="231" t="s">
        <v>90</v>
      </c>
      <c r="AV585" s="13" t="s">
        <v>90</v>
      </c>
      <c r="AW585" s="13" t="s">
        <v>41</v>
      </c>
      <c r="AX585" s="13" t="s">
        <v>79</v>
      </c>
      <c r="AY585" s="231" t="s">
        <v>151</v>
      </c>
    </row>
    <row r="586" spans="2:51" s="13" customFormat="1" x14ac:dyDescent="0.3">
      <c r="B586" s="220"/>
      <c r="C586" s="221"/>
      <c r="D586" s="207" t="s">
        <v>162</v>
      </c>
      <c r="E586" s="232" t="s">
        <v>77</v>
      </c>
      <c r="F586" s="233" t="s">
        <v>620</v>
      </c>
      <c r="G586" s="221"/>
      <c r="H586" s="234">
        <v>67.2</v>
      </c>
      <c r="I586" s="226"/>
      <c r="J586" s="221"/>
      <c r="K586" s="221"/>
      <c r="L586" s="227"/>
      <c r="M586" s="228"/>
      <c r="N586" s="229"/>
      <c r="O586" s="229"/>
      <c r="P586" s="229"/>
      <c r="Q586" s="229"/>
      <c r="R586" s="229"/>
      <c r="S586" s="229"/>
      <c r="T586" s="230"/>
      <c r="AT586" s="231" t="s">
        <v>162</v>
      </c>
      <c r="AU586" s="231" t="s">
        <v>90</v>
      </c>
      <c r="AV586" s="13" t="s">
        <v>90</v>
      </c>
      <c r="AW586" s="13" t="s">
        <v>41</v>
      </c>
      <c r="AX586" s="13" t="s">
        <v>79</v>
      </c>
      <c r="AY586" s="231" t="s">
        <v>151</v>
      </c>
    </row>
    <row r="587" spans="2:51" s="13" customFormat="1" x14ac:dyDescent="0.3">
      <c r="B587" s="220"/>
      <c r="C587" s="221"/>
      <c r="D587" s="207" t="s">
        <v>162</v>
      </c>
      <c r="E587" s="232" t="s">
        <v>77</v>
      </c>
      <c r="F587" s="233" t="s">
        <v>621</v>
      </c>
      <c r="G587" s="221"/>
      <c r="H587" s="234">
        <v>84.8</v>
      </c>
      <c r="I587" s="226"/>
      <c r="J587" s="221"/>
      <c r="K587" s="221"/>
      <c r="L587" s="227"/>
      <c r="M587" s="228"/>
      <c r="N587" s="229"/>
      <c r="O587" s="229"/>
      <c r="P587" s="229"/>
      <c r="Q587" s="229"/>
      <c r="R587" s="229"/>
      <c r="S587" s="229"/>
      <c r="T587" s="230"/>
      <c r="AT587" s="231" t="s">
        <v>162</v>
      </c>
      <c r="AU587" s="231" t="s">
        <v>90</v>
      </c>
      <c r="AV587" s="13" t="s">
        <v>90</v>
      </c>
      <c r="AW587" s="13" t="s">
        <v>41</v>
      </c>
      <c r="AX587" s="13" t="s">
        <v>79</v>
      </c>
      <c r="AY587" s="231" t="s">
        <v>151</v>
      </c>
    </row>
    <row r="588" spans="2:51" s="13" customFormat="1" x14ac:dyDescent="0.3">
      <c r="B588" s="220"/>
      <c r="C588" s="221"/>
      <c r="D588" s="207" t="s">
        <v>162</v>
      </c>
      <c r="E588" s="232" t="s">
        <v>77</v>
      </c>
      <c r="F588" s="233" t="s">
        <v>622</v>
      </c>
      <c r="G588" s="221"/>
      <c r="H588" s="234">
        <v>2.5</v>
      </c>
      <c r="I588" s="226"/>
      <c r="J588" s="221"/>
      <c r="K588" s="221"/>
      <c r="L588" s="227"/>
      <c r="M588" s="228"/>
      <c r="N588" s="229"/>
      <c r="O588" s="229"/>
      <c r="P588" s="229"/>
      <c r="Q588" s="229"/>
      <c r="R588" s="229"/>
      <c r="S588" s="229"/>
      <c r="T588" s="230"/>
      <c r="AT588" s="231" t="s">
        <v>162</v>
      </c>
      <c r="AU588" s="231" t="s">
        <v>90</v>
      </c>
      <c r="AV588" s="13" t="s">
        <v>90</v>
      </c>
      <c r="AW588" s="13" t="s">
        <v>41</v>
      </c>
      <c r="AX588" s="13" t="s">
        <v>79</v>
      </c>
      <c r="AY588" s="231" t="s">
        <v>151</v>
      </c>
    </row>
    <row r="589" spans="2:51" s="12" customFormat="1" x14ac:dyDescent="0.3">
      <c r="B589" s="209"/>
      <c r="C589" s="210"/>
      <c r="D589" s="207" t="s">
        <v>162</v>
      </c>
      <c r="E589" s="211" t="s">
        <v>77</v>
      </c>
      <c r="F589" s="212" t="s">
        <v>407</v>
      </c>
      <c r="G589" s="210"/>
      <c r="H589" s="213" t="s">
        <v>77</v>
      </c>
      <c r="I589" s="214"/>
      <c r="J589" s="210"/>
      <c r="K589" s="210"/>
      <c r="L589" s="215"/>
      <c r="M589" s="216"/>
      <c r="N589" s="217"/>
      <c r="O589" s="217"/>
      <c r="P589" s="217"/>
      <c r="Q589" s="217"/>
      <c r="R589" s="217"/>
      <c r="S589" s="217"/>
      <c r="T589" s="218"/>
      <c r="AT589" s="219" t="s">
        <v>162</v>
      </c>
      <c r="AU589" s="219" t="s">
        <v>90</v>
      </c>
      <c r="AV589" s="12" t="s">
        <v>23</v>
      </c>
      <c r="AW589" s="12" t="s">
        <v>41</v>
      </c>
      <c r="AX589" s="12" t="s">
        <v>79</v>
      </c>
      <c r="AY589" s="219" t="s">
        <v>151</v>
      </c>
    </row>
    <row r="590" spans="2:51" s="13" customFormat="1" x14ac:dyDescent="0.3">
      <c r="B590" s="220"/>
      <c r="C590" s="221"/>
      <c r="D590" s="207" t="s">
        <v>162</v>
      </c>
      <c r="E590" s="232" t="s">
        <v>77</v>
      </c>
      <c r="F590" s="233" t="s">
        <v>614</v>
      </c>
      <c r="G590" s="221"/>
      <c r="H590" s="234">
        <v>5.25</v>
      </c>
      <c r="I590" s="226"/>
      <c r="J590" s="221"/>
      <c r="K590" s="221"/>
      <c r="L590" s="227"/>
      <c r="M590" s="228"/>
      <c r="N590" s="229"/>
      <c r="O590" s="229"/>
      <c r="P590" s="229"/>
      <c r="Q590" s="229"/>
      <c r="R590" s="229"/>
      <c r="S590" s="229"/>
      <c r="T590" s="230"/>
      <c r="AT590" s="231" t="s">
        <v>162</v>
      </c>
      <c r="AU590" s="231" t="s">
        <v>90</v>
      </c>
      <c r="AV590" s="13" t="s">
        <v>90</v>
      </c>
      <c r="AW590" s="13" t="s">
        <v>41</v>
      </c>
      <c r="AX590" s="13" t="s">
        <v>79</v>
      </c>
      <c r="AY590" s="231" t="s">
        <v>151</v>
      </c>
    </row>
    <row r="591" spans="2:51" s="12" customFormat="1" x14ac:dyDescent="0.3">
      <c r="B591" s="209"/>
      <c r="C591" s="210"/>
      <c r="D591" s="207" t="s">
        <v>162</v>
      </c>
      <c r="E591" s="211" t="s">
        <v>77</v>
      </c>
      <c r="F591" s="212" t="s">
        <v>409</v>
      </c>
      <c r="G591" s="210"/>
      <c r="H591" s="213" t="s">
        <v>77</v>
      </c>
      <c r="I591" s="214"/>
      <c r="J591" s="210"/>
      <c r="K591" s="210"/>
      <c r="L591" s="215"/>
      <c r="M591" s="216"/>
      <c r="N591" s="217"/>
      <c r="O591" s="217"/>
      <c r="P591" s="217"/>
      <c r="Q591" s="217"/>
      <c r="R591" s="217"/>
      <c r="S591" s="217"/>
      <c r="T591" s="218"/>
      <c r="AT591" s="219" t="s">
        <v>162</v>
      </c>
      <c r="AU591" s="219" t="s">
        <v>90</v>
      </c>
      <c r="AV591" s="12" t="s">
        <v>23</v>
      </c>
      <c r="AW591" s="12" t="s">
        <v>41</v>
      </c>
      <c r="AX591" s="12" t="s">
        <v>79</v>
      </c>
      <c r="AY591" s="219" t="s">
        <v>151</v>
      </c>
    </row>
    <row r="592" spans="2:51" s="13" customFormat="1" x14ac:dyDescent="0.3">
      <c r="B592" s="220"/>
      <c r="C592" s="221"/>
      <c r="D592" s="207" t="s">
        <v>162</v>
      </c>
      <c r="E592" s="232" t="s">
        <v>77</v>
      </c>
      <c r="F592" s="233" t="s">
        <v>623</v>
      </c>
      <c r="G592" s="221"/>
      <c r="H592" s="234">
        <v>6.6</v>
      </c>
      <c r="I592" s="226"/>
      <c r="J592" s="221"/>
      <c r="K592" s="221"/>
      <c r="L592" s="227"/>
      <c r="M592" s="228"/>
      <c r="N592" s="229"/>
      <c r="O592" s="229"/>
      <c r="P592" s="229"/>
      <c r="Q592" s="229"/>
      <c r="R592" s="229"/>
      <c r="S592" s="229"/>
      <c r="T592" s="230"/>
      <c r="AT592" s="231" t="s">
        <v>162</v>
      </c>
      <c r="AU592" s="231" t="s">
        <v>90</v>
      </c>
      <c r="AV592" s="13" t="s">
        <v>90</v>
      </c>
      <c r="AW592" s="13" t="s">
        <v>41</v>
      </c>
      <c r="AX592" s="13" t="s">
        <v>79</v>
      </c>
      <c r="AY592" s="231" t="s">
        <v>151</v>
      </c>
    </row>
    <row r="593" spans="2:65" s="13" customFormat="1" x14ac:dyDescent="0.3">
      <c r="B593" s="220"/>
      <c r="C593" s="221"/>
      <c r="D593" s="207" t="s">
        <v>162</v>
      </c>
      <c r="E593" s="232" t="s">
        <v>77</v>
      </c>
      <c r="F593" s="233" t="s">
        <v>624</v>
      </c>
      <c r="G593" s="221"/>
      <c r="H593" s="234">
        <v>6</v>
      </c>
      <c r="I593" s="226"/>
      <c r="J593" s="221"/>
      <c r="K593" s="221"/>
      <c r="L593" s="227"/>
      <c r="M593" s="228"/>
      <c r="N593" s="229"/>
      <c r="O593" s="229"/>
      <c r="P593" s="229"/>
      <c r="Q593" s="229"/>
      <c r="R593" s="229"/>
      <c r="S593" s="229"/>
      <c r="T593" s="230"/>
      <c r="AT593" s="231" t="s">
        <v>162</v>
      </c>
      <c r="AU593" s="231" t="s">
        <v>90</v>
      </c>
      <c r="AV593" s="13" t="s">
        <v>90</v>
      </c>
      <c r="AW593" s="13" t="s">
        <v>41</v>
      </c>
      <c r="AX593" s="13" t="s">
        <v>79</v>
      </c>
      <c r="AY593" s="231" t="s">
        <v>151</v>
      </c>
    </row>
    <row r="594" spans="2:65" s="13" customFormat="1" x14ac:dyDescent="0.3">
      <c r="B594" s="220"/>
      <c r="C594" s="221"/>
      <c r="D594" s="207" t="s">
        <v>162</v>
      </c>
      <c r="E594" s="232" t="s">
        <v>77</v>
      </c>
      <c r="F594" s="233" t="s">
        <v>625</v>
      </c>
      <c r="G594" s="221"/>
      <c r="H594" s="234">
        <v>5.4</v>
      </c>
      <c r="I594" s="226"/>
      <c r="J594" s="221"/>
      <c r="K594" s="221"/>
      <c r="L594" s="227"/>
      <c r="M594" s="228"/>
      <c r="N594" s="229"/>
      <c r="O594" s="229"/>
      <c r="P594" s="229"/>
      <c r="Q594" s="229"/>
      <c r="R594" s="229"/>
      <c r="S594" s="229"/>
      <c r="T594" s="230"/>
      <c r="AT594" s="231" t="s">
        <v>162</v>
      </c>
      <c r="AU594" s="231" t="s">
        <v>90</v>
      </c>
      <c r="AV594" s="13" t="s">
        <v>90</v>
      </c>
      <c r="AW594" s="13" t="s">
        <v>41</v>
      </c>
      <c r="AX594" s="13" t="s">
        <v>79</v>
      </c>
      <c r="AY594" s="231" t="s">
        <v>151</v>
      </c>
    </row>
    <row r="595" spans="2:65" s="15" customFormat="1" x14ac:dyDescent="0.3">
      <c r="B595" s="260"/>
      <c r="C595" s="261"/>
      <c r="D595" s="207" t="s">
        <v>162</v>
      </c>
      <c r="E595" s="262" t="s">
        <v>77</v>
      </c>
      <c r="F595" s="263" t="s">
        <v>321</v>
      </c>
      <c r="G595" s="261"/>
      <c r="H595" s="264">
        <v>591.04999999999995</v>
      </c>
      <c r="I595" s="265"/>
      <c r="J595" s="261"/>
      <c r="K595" s="261"/>
      <c r="L595" s="266"/>
      <c r="M595" s="267"/>
      <c r="N595" s="268"/>
      <c r="O595" s="268"/>
      <c r="P595" s="268"/>
      <c r="Q595" s="268"/>
      <c r="R595" s="268"/>
      <c r="S595" s="268"/>
      <c r="T595" s="269"/>
      <c r="AT595" s="270" t="s">
        <v>162</v>
      </c>
      <c r="AU595" s="270" t="s">
        <v>90</v>
      </c>
      <c r="AV595" s="15" t="s">
        <v>175</v>
      </c>
      <c r="AW595" s="15" t="s">
        <v>41</v>
      </c>
      <c r="AX595" s="15" t="s">
        <v>79</v>
      </c>
      <c r="AY595" s="270" t="s">
        <v>151</v>
      </c>
    </row>
    <row r="596" spans="2:65" s="12" customFormat="1" x14ac:dyDescent="0.3">
      <c r="B596" s="209"/>
      <c r="C596" s="210"/>
      <c r="D596" s="207" t="s">
        <v>162</v>
      </c>
      <c r="E596" s="211" t="s">
        <v>77</v>
      </c>
      <c r="F596" s="212" t="s">
        <v>626</v>
      </c>
      <c r="G596" s="210"/>
      <c r="H596" s="213" t="s">
        <v>77</v>
      </c>
      <c r="I596" s="214"/>
      <c r="J596" s="210"/>
      <c r="K596" s="210"/>
      <c r="L596" s="215"/>
      <c r="M596" s="216"/>
      <c r="N596" s="217"/>
      <c r="O596" s="217"/>
      <c r="P596" s="217"/>
      <c r="Q596" s="217"/>
      <c r="R596" s="217"/>
      <c r="S596" s="217"/>
      <c r="T596" s="218"/>
      <c r="AT596" s="219" t="s">
        <v>162</v>
      </c>
      <c r="AU596" s="219" t="s">
        <v>90</v>
      </c>
      <c r="AV596" s="12" t="s">
        <v>23</v>
      </c>
      <c r="AW596" s="12" t="s">
        <v>41</v>
      </c>
      <c r="AX596" s="12" t="s">
        <v>79</v>
      </c>
      <c r="AY596" s="219" t="s">
        <v>151</v>
      </c>
    </row>
    <row r="597" spans="2:65" s="13" customFormat="1" x14ac:dyDescent="0.3">
      <c r="B597" s="220"/>
      <c r="C597" s="221"/>
      <c r="D597" s="207" t="s">
        <v>162</v>
      </c>
      <c r="E597" s="232" t="s">
        <v>77</v>
      </c>
      <c r="F597" s="233" t="s">
        <v>627</v>
      </c>
      <c r="G597" s="221"/>
      <c r="H597" s="234">
        <v>51.8</v>
      </c>
      <c r="I597" s="226"/>
      <c r="J597" s="221"/>
      <c r="K597" s="221"/>
      <c r="L597" s="227"/>
      <c r="M597" s="228"/>
      <c r="N597" s="229"/>
      <c r="O597" s="229"/>
      <c r="P597" s="229"/>
      <c r="Q597" s="229"/>
      <c r="R597" s="229"/>
      <c r="S597" s="229"/>
      <c r="T597" s="230"/>
      <c r="AT597" s="231" t="s">
        <v>162</v>
      </c>
      <c r="AU597" s="231" t="s">
        <v>90</v>
      </c>
      <c r="AV597" s="13" t="s">
        <v>90</v>
      </c>
      <c r="AW597" s="13" t="s">
        <v>41</v>
      </c>
      <c r="AX597" s="13" t="s">
        <v>79</v>
      </c>
      <c r="AY597" s="231" t="s">
        <v>151</v>
      </c>
    </row>
    <row r="598" spans="2:65" s="13" customFormat="1" x14ac:dyDescent="0.3">
      <c r="B598" s="220"/>
      <c r="C598" s="221"/>
      <c r="D598" s="207" t="s">
        <v>162</v>
      </c>
      <c r="E598" s="232" t="s">
        <v>77</v>
      </c>
      <c r="F598" s="233" t="s">
        <v>628</v>
      </c>
      <c r="G598" s="221"/>
      <c r="H598" s="234">
        <v>11</v>
      </c>
      <c r="I598" s="226"/>
      <c r="J598" s="221"/>
      <c r="K598" s="221"/>
      <c r="L598" s="227"/>
      <c r="M598" s="228"/>
      <c r="N598" s="229"/>
      <c r="O598" s="229"/>
      <c r="P598" s="229"/>
      <c r="Q598" s="229"/>
      <c r="R598" s="229"/>
      <c r="S598" s="229"/>
      <c r="T598" s="230"/>
      <c r="AT598" s="231" t="s">
        <v>162</v>
      </c>
      <c r="AU598" s="231" t="s">
        <v>90</v>
      </c>
      <c r="AV598" s="13" t="s">
        <v>90</v>
      </c>
      <c r="AW598" s="13" t="s">
        <v>41</v>
      </c>
      <c r="AX598" s="13" t="s">
        <v>79</v>
      </c>
      <c r="AY598" s="231" t="s">
        <v>151</v>
      </c>
    </row>
    <row r="599" spans="2:65" s="13" customFormat="1" x14ac:dyDescent="0.3">
      <c r="B599" s="220"/>
      <c r="C599" s="221"/>
      <c r="D599" s="207" t="s">
        <v>162</v>
      </c>
      <c r="E599" s="232" t="s">
        <v>77</v>
      </c>
      <c r="F599" s="233" t="s">
        <v>629</v>
      </c>
      <c r="G599" s="221"/>
      <c r="H599" s="234">
        <v>119.52</v>
      </c>
      <c r="I599" s="226"/>
      <c r="J599" s="221"/>
      <c r="K599" s="221"/>
      <c r="L599" s="227"/>
      <c r="M599" s="228"/>
      <c r="N599" s="229"/>
      <c r="O599" s="229"/>
      <c r="P599" s="229"/>
      <c r="Q599" s="229"/>
      <c r="R599" s="229"/>
      <c r="S599" s="229"/>
      <c r="T599" s="230"/>
      <c r="AT599" s="231" t="s">
        <v>162</v>
      </c>
      <c r="AU599" s="231" t="s">
        <v>90</v>
      </c>
      <c r="AV599" s="13" t="s">
        <v>90</v>
      </c>
      <c r="AW599" s="13" t="s">
        <v>41</v>
      </c>
      <c r="AX599" s="13" t="s">
        <v>79</v>
      </c>
      <c r="AY599" s="231" t="s">
        <v>151</v>
      </c>
    </row>
    <row r="600" spans="2:65" s="13" customFormat="1" x14ac:dyDescent="0.3">
      <c r="B600" s="220"/>
      <c r="C600" s="221"/>
      <c r="D600" s="207" t="s">
        <v>162</v>
      </c>
      <c r="E600" s="232" t="s">
        <v>77</v>
      </c>
      <c r="F600" s="233" t="s">
        <v>630</v>
      </c>
      <c r="G600" s="221"/>
      <c r="H600" s="234">
        <v>21.8</v>
      </c>
      <c r="I600" s="226"/>
      <c r="J600" s="221"/>
      <c r="K600" s="221"/>
      <c r="L600" s="227"/>
      <c r="M600" s="228"/>
      <c r="N600" s="229"/>
      <c r="O600" s="229"/>
      <c r="P600" s="229"/>
      <c r="Q600" s="229"/>
      <c r="R600" s="229"/>
      <c r="S600" s="229"/>
      <c r="T600" s="230"/>
      <c r="AT600" s="231" t="s">
        <v>162</v>
      </c>
      <c r="AU600" s="231" t="s">
        <v>90</v>
      </c>
      <c r="AV600" s="13" t="s">
        <v>90</v>
      </c>
      <c r="AW600" s="13" t="s">
        <v>41</v>
      </c>
      <c r="AX600" s="13" t="s">
        <v>79</v>
      </c>
      <c r="AY600" s="231" t="s">
        <v>151</v>
      </c>
    </row>
    <row r="601" spans="2:65" s="13" customFormat="1" x14ac:dyDescent="0.3">
      <c r="B601" s="220"/>
      <c r="C601" s="221"/>
      <c r="D601" s="207" t="s">
        <v>162</v>
      </c>
      <c r="E601" s="232" t="s">
        <v>77</v>
      </c>
      <c r="F601" s="233" t="s">
        <v>631</v>
      </c>
      <c r="G601" s="221"/>
      <c r="H601" s="234">
        <v>2.8</v>
      </c>
      <c r="I601" s="226"/>
      <c r="J601" s="221"/>
      <c r="K601" s="221"/>
      <c r="L601" s="227"/>
      <c r="M601" s="228"/>
      <c r="N601" s="229"/>
      <c r="O601" s="229"/>
      <c r="P601" s="229"/>
      <c r="Q601" s="229"/>
      <c r="R601" s="229"/>
      <c r="S601" s="229"/>
      <c r="T601" s="230"/>
      <c r="AT601" s="231" t="s">
        <v>162</v>
      </c>
      <c r="AU601" s="231" t="s">
        <v>90</v>
      </c>
      <c r="AV601" s="13" t="s">
        <v>90</v>
      </c>
      <c r="AW601" s="13" t="s">
        <v>41</v>
      </c>
      <c r="AX601" s="13" t="s">
        <v>79</v>
      </c>
      <c r="AY601" s="231" t="s">
        <v>151</v>
      </c>
    </row>
    <row r="602" spans="2:65" s="15" customFormat="1" x14ac:dyDescent="0.3">
      <c r="B602" s="260"/>
      <c r="C602" s="261"/>
      <c r="D602" s="207" t="s">
        <v>162</v>
      </c>
      <c r="E602" s="262" t="s">
        <v>77</v>
      </c>
      <c r="F602" s="263" t="s">
        <v>321</v>
      </c>
      <c r="G602" s="261"/>
      <c r="H602" s="264">
        <v>206.92</v>
      </c>
      <c r="I602" s="265"/>
      <c r="J602" s="261"/>
      <c r="K602" s="261"/>
      <c r="L602" s="266"/>
      <c r="M602" s="267"/>
      <c r="N602" s="268"/>
      <c r="O602" s="268"/>
      <c r="P602" s="268"/>
      <c r="Q602" s="268"/>
      <c r="R602" s="268"/>
      <c r="S602" s="268"/>
      <c r="T602" s="269"/>
      <c r="AT602" s="270" t="s">
        <v>162</v>
      </c>
      <c r="AU602" s="270" t="s">
        <v>90</v>
      </c>
      <c r="AV602" s="15" t="s">
        <v>175</v>
      </c>
      <c r="AW602" s="15" t="s">
        <v>41</v>
      </c>
      <c r="AX602" s="15" t="s">
        <v>79</v>
      </c>
      <c r="AY602" s="270" t="s">
        <v>151</v>
      </c>
    </row>
    <row r="603" spans="2:65" s="14" customFormat="1" x14ac:dyDescent="0.3">
      <c r="B603" s="235"/>
      <c r="C603" s="236"/>
      <c r="D603" s="207" t="s">
        <v>162</v>
      </c>
      <c r="E603" s="257" t="s">
        <v>77</v>
      </c>
      <c r="F603" s="258" t="s">
        <v>174</v>
      </c>
      <c r="G603" s="236"/>
      <c r="H603" s="259">
        <v>797.97</v>
      </c>
      <c r="I603" s="240"/>
      <c r="J603" s="236"/>
      <c r="K603" s="236"/>
      <c r="L603" s="241"/>
      <c r="M603" s="242"/>
      <c r="N603" s="243"/>
      <c r="O603" s="243"/>
      <c r="P603" s="243"/>
      <c r="Q603" s="243"/>
      <c r="R603" s="243"/>
      <c r="S603" s="243"/>
      <c r="T603" s="244"/>
      <c r="AT603" s="245" t="s">
        <v>162</v>
      </c>
      <c r="AU603" s="245" t="s">
        <v>90</v>
      </c>
      <c r="AV603" s="14" t="s">
        <v>158</v>
      </c>
      <c r="AW603" s="14" t="s">
        <v>41</v>
      </c>
      <c r="AX603" s="14" t="s">
        <v>23</v>
      </c>
      <c r="AY603" s="245" t="s">
        <v>151</v>
      </c>
    </row>
    <row r="604" spans="2:65" s="13" customFormat="1" x14ac:dyDescent="0.3">
      <c r="B604" s="220"/>
      <c r="C604" s="221"/>
      <c r="D604" s="222" t="s">
        <v>162</v>
      </c>
      <c r="E604" s="221"/>
      <c r="F604" s="224" t="s">
        <v>632</v>
      </c>
      <c r="G604" s="221"/>
      <c r="H604" s="225">
        <v>837.86900000000003</v>
      </c>
      <c r="I604" s="226"/>
      <c r="J604" s="221"/>
      <c r="K604" s="221"/>
      <c r="L604" s="227"/>
      <c r="M604" s="228"/>
      <c r="N604" s="229"/>
      <c r="O604" s="229"/>
      <c r="P604" s="229"/>
      <c r="Q604" s="229"/>
      <c r="R604" s="229"/>
      <c r="S604" s="229"/>
      <c r="T604" s="230"/>
      <c r="AT604" s="231" t="s">
        <v>162</v>
      </c>
      <c r="AU604" s="231" t="s">
        <v>90</v>
      </c>
      <c r="AV604" s="13" t="s">
        <v>90</v>
      </c>
      <c r="AW604" s="13" t="s">
        <v>4</v>
      </c>
      <c r="AX604" s="13" t="s">
        <v>23</v>
      </c>
      <c r="AY604" s="231" t="s">
        <v>151</v>
      </c>
    </row>
    <row r="605" spans="2:65" s="1" customFormat="1" ht="22.5" customHeight="1" x14ac:dyDescent="0.3">
      <c r="B605" s="36"/>
      <c r="C605" s="247" t="s">
        <v>633</v>
      </c>
      <c r="D605" s="247" t="s">
        <v>209</v>
      </c>
      <c r="E605" s="248" t="s">
        <v>634</v>
      </c>
      <c r="F605" s="249" t="s">
        <v>635</v>
      </c>
      <c r="G605" s="250" t="s">
        <v>252</v>
      </c>
      <c r="H605" s="251">
        <v>54.39</v>
      </c>
      <c r="I605" s="252"/>
      <c r="J605" s="253">
        <f>ROUND(I605*H605,2)</f>
        <v>0</v>
      </c>
      <c r="K605" s="249" t="s">
        <v>157</v>
      </c>
      <c r="L605" s="254"/>
      <c r="M605" s="255" t="s">
        <v>77</v>
      </c>
      <c r="N605" s="256" t="s">
        <v>50</v>
      </c>
      <c r="O605" s="37"/>
      <c r="P605" s="204">
        <f>O605*H605</f>
        <v>0</v>
      </c>
      <c r="Q605" s="204">
        <v>5.0000000000000001E-4</v>
      </c>
      <c r="R605" s="204">
        <f>Q605*H605</f>
        <v>2.7195E-2</v>
      </c>
      <c r="S605" s="204">
        <v>0</v>
      </c>
      <c r="T605" s="205">
        <f>S605*H605</f>
        <v>0</v>
      </c>
      <c r="AR605" s="19" t="s">
        <v>208</v>
      </c>
      <c r="AT605" s="19" t="s">
        <v>209</v>
      </c>
      <c r="AU605" s="19" t="s">
        <v>90</v>
      </c>
      <c r="AY605" s="19" t="s">
        <v>151</v>
      </c>
      <c r="BE605" s="206">
        <f>IF(N605="základní",J605,0)</f>
        <v>0</v>
      </c>
      <c r="BF605" s="206">
        <f>IF(N605="snížená",J605,0)</f>
        <v>0</v>
      </c>
      <c r="BG605" s="206">
        <f>IF(N605="zákl. přenesená",J605,0)</f>
        <v>0</v>
      </c>
      <c r="BH605" s="206">
        <f>IF(N605="sníž. přenesená",J605,0)</f>
        <v>0</v>
      </c>
      <c r="BI605" s="206">
        <f>IF(N605="nulová",J605,0)</f>
        <v>0</v>
      </c>
      <c r="BJ605" s="19" t="s">
        <v>90</v>
      </c>
      <c r="BK605" s="206">
        <f>ROUND(I605*H605,2)</f>
        <v>0</v>
      </c>
      <c r="BL605" s="19" t="s">
        <v>158</v>
      </c>
      <c r="BM605" s="19" t="s">
        <v>636</v>
      </c>
    </row>
    <row r="606" spans="2:65" s="1" customFormat="1" ht="27" x14ac:dyDescent="0.3">
      <c r="B606" s="36"/>
      <c r="C606" s="58"/>
      <c r="D606" s="207" t="s">
        <v>160</v>
      </c>
      <c r="E606" s="58"/>
      <c r="F606" s="208" t="s">
        <v>637</v>
      </c>
      <c r="G606" s="58"/>
      <c r="H606" s="58"/>
      <c r="I606" s="163"/>
      <c r="J606" s="58"/>
      <c r="K606" s="58"/>
      <c r="L606" s="56"/>
      <c r="M606" s="73"/>
      <c r="N606" s="37"/>
      <c r="O606" s="37"/>
      <c r="P606" s="37"/>
      <c r="Q606" s="37"/>
      <c r="R606" s="37"/>
      <c r="S606" s="37"/>
      <c r="T606" s="74"/>
      <c r="AT606" s="19" t="s">
        <v>160</v>
      </c>
      <c r="AU606" s="19" t="s">
        <v>90</v>
      </c>
    </row>
    <row r="607" spans="2:65" s="12" customFormat="1" x14ac:dyDescent="0.3">
      <c r="B607" s="209"/>
      <c r="C607" s="210"/>
      <c r="D607" s="207" t="s">
        <v>162</v>
      </c>
      <c r="E607" s="211" t="s">
        <v>77</v>
      </c>
      <c r="F607" s="212" t="s">
        <v>163</v>
      </c>
      <c r="G607" s="210"/>
      <c r="H607" s="213" t="s">
        <v>77</v>
      </c>
      <c r="I607" s="214"/>
      <c r="J607" s="210"/>
      <c r="K607" s="210"/>
      <c r="L607" s="215"/>
      <c r="M607" s="216"/>
      <c r="N607" s="217"/>
      <c r="O607" s="217"/>
      <c r="P607" s="217"/>
      <c r="Q607" s="217"/>
      <c r="R607" s="217"/>
      <c r="S607" s="217"/>
      <c r="T607" s="218"/>
      <c r="AT607" s="219" t="s">
        <v>162</v>
      </c>
      <c r="AU607" s="219" t="s">
        <v>90</v>
      </c>
      <c r="AV607" s="12" t="s">
        <v>23</v>
      </c>
      <c r="AW607" s="12" t="s">
        <v>41</v>
      </c>
      <c r="AX607" s="12" t="s">
        <v>79</v>
      </c>
      <c r="AY607" s="219" t="s">
        <v>151</v>
      </c>
    </row>
    <row r="608" spans="2:65" s="13" customFormat="1" x14ac:dyDescent="0.3">
      <c r="B608" s="220"/>
      <c r="C608" s="221"/>
      <c r="D608" s="207" t="s">
        <v>162</v>
      </c>
      <c r="E608" s="232" t="s">
        <v>77</v>
      </c>
      <c r="F608" s="233" t="s">
        <v>638</v>
      </c>
      <c r="G608" s="221"/>
      <c r="H608" s="234">
        <v>51.8</v>
      </c>
      <c r="I608" s="226"/>
      <c r="J608" s="221"/>
      <c r="K608" s="221"/>
      <c r="L608" s="227"/>
      <c r="M608" s="228"/>
      <c r="N608" s="229"/>
      <c r="O608" s="229"/>
      <c r="P608" s="229"/>
      <c r="Q608" s="229"/>
      <c r="R608" s="229"/>
      <c r="S608" s="229"/>
      <c r="T608" s="230"/>
      <c r="AT608" s="231" t="s">
        <v>162</v>
      </c>
      <c r="AU608" s="231" t="s">
        <v>90</v>
      </c>
      <c r="AV608" s="13" t="s">
        <v>90</v>
      </c>
      <c r="AW608" s="13" t="s">
        <v>41</v>
      </c>
      <c r="AX608" s="13" t="s">
        <v>23</v>
      </c>
      <c r="AY608" s="231" t="s">
        <v>151</v>
      </c>
    </row>
    <row r="609" spans="2:65" s="13" customFormat="1" x14ac:dyDescent="0.3">
      <c r="B609" s="220"/>
      <c r="C609" s="221"/>
      <c r="D609" s="222" t="s">
        <v>162</v>
      </c>
      <c r="E609" s="221"/>
      <c r="F609" s="224" t="s">
        <v>639</v>
      </c>
      <c r="G609" s="221"/>
      <c r="H609" s="225">
        <v>54.39</v>
      </c>
      <c r="I609" s="226"/>
      <c r="J609" s="221"/>
      <c r="K609" s="221"/>
      <c r="L609" s="227"/>
      <c r="M609" s="228"/>
      <c r="N609" s="229"/>
      <c r="O609" s="229"/>
      <c r="P609" s="229"/>
      <c r="Q609" s="229"/>
      <c r="R609" s="229"/>
      <c r="S609" s="229"/>
      <c r="T609" s="230"/>
      <c r="AT609" s="231" t="s">
        <v>162</v>
      </c>
      <c r="AU609" s="231" t="s">
        <v>90</v>
      </c>
      <c r="AV609" s="13" t="s">
        <v>90</v>
      </c>
      <c r="AW609" s="13" t="s">
        <v>4</v>
      </c>
      <c r="AX609" s="13" t="s">
        <v>23</v>
      </c>
      <c r="AY609" s="231" t="s">
        <v>151</v>
      </c>
    </row>
    <row r="610" spans="2:65" s="1" customFormat="1" ht="22.5" customHeight="1" x14ac:dyDescent="0.3">
      <c r="B610" s="36"/>
      <c r="C610" s="247" t="s">
        <v>640</v>
      </c>
      <c r="D610" s="247" t="s">
        <v>209</v>
      </c>
      <c r="E610" s="248" t="s">
        <v>641</v>
      </c>
      <c r="F610" s="249" t="s">
        <v>642</v>
      </c>
      <c r="G610" s="250" t="s">
        <v>252</v>
      </c>
      <c r="H610" s="251">
        <v>620.60299999999995</v>
      </c>
      <c r="I610" s="252"/>
      <c r="J610" s="253">
        <f>ROUND(I610*H610,2)</f>
        <v>0</v>
      </c>
      <c r="K610" s="249" t="s">
        <v>157</v>
      </c>
      <c r="L610" s="254"/>
      <c r="M610" s="255" t="s">
        <v>77</v>
      </c>
      <c r="N610" s="256" t="s">
        <v>50</v>
      </c>
      <c r="O610" s="37"/>
      <c r="P610" s="204">
        <f>O610*H610</f>
        <v>0</v>
      </c>
      <c r="Q610" s="204">
        <v>3.0000000000000001E-5</v>
      </c>
      <c r="R610" s="204">
        <f>Q610*H610</f>
        <v>1.861809E-2</v>
      </c>
      <c r="S610" s="204">
        <v>0</v>
      </c>
      <c r="T610" s="205">
        <f>S610*H610</f>
        <v>0</v>
      </c>
      <c r="AR610" s="19" t="s">
        <v>208</v>
      </c>
      <c r="AT610" s="19" t="s">
        <v>209</v>
      </c>
      <c r="AU610" s="19" t="s">
        <v>90</v>
      </c>
      <c r="AY610" s="19" t="s">
        <v>151</v>
      </c>
      <c r="BE610" s="206">
        <f>IF(N610="základní",J610,0)</f>
        <v>0</v>
      </c>
      <c r="BF610" s="206">
        <f>IF(N610="snížená",J610,0)</f>
        <v>0</v>
      </c>
      <c r="BG610" s="206">
        <f>IF(N610="zákl. přenesená",J610,0)</f>
        <v>0</v>
      </c>
      <c r="BH610" s="206">
        <f>IF(N610="sníž. přenesená",J610,0)</f>
        <v>0</v>
      </c>
      <c r="BI610" s="206">
        <f>IF(N610="nulová",J610,0)</f>
        <v>0</v>
      </c>
      <c r="BJ610" s="19" t="s">
        <v>90</v>
      </c>
      <c r="BK610" s="206">
        <f>ROUND(I610*H610,2)</f>
        <v>0</v>
      </c>
      <c r="BL610" s="19" t="s">
        <v>158</v>
      </c>
      <c r="BM610" s="19" t="s">
        <v>643</v>
      </c>
    </row>
    <row r="611" spans="2:65" s="1" customFormat="1" ht="27" x14ac:dyDescent="0.3">
      <c r="B611" s="36"/>
      <c r="C611" s="58"/>
      <c r="D611" s="207" t="s">
        <v>160</v>
      </c>
      <c r="E611" s="58"/>
      <c r="F611" s="208" t="s">
        <v>644</v>
      </c>
      <c r="G611" s="58"/>
      <c r="H611" s="58"/>
      <c r="I611" s="163"/>
      <c r="J611" s="58"/>
      <c r="K611" s="58"/>
      <c r="L611" s="56"/>
      <c r="M611" s="73"/>
      <c r="N611" s="37"/>
      <c r="O611" s="37"/>
      <c r="P611" s="37"/>
      <c r="Q611" s="37"/>
      <c r="R611" s="37"/>
      <c r="S611" s="37"/>
      <c r="T611" s="74"/>
      <c r="AT611" s="19" t="s">
        <v>160</v>
      </c>
      <c r="AU611" s="19" t="s">
        <v>90</v>
      </c>
    </row>
    <row r="612" spans="2:65" s="12" customFormat="1" x14ac:dyDescent="0.3">
      <c r="B612" s="209"/>
      <c r="C612" s="210"/>
      <c r="D612" s="207" t="s">
        <v>162</v>
      </c>
      <c r="E612" s="211" t="s">
        <v>77</v>
      </c>
      <c r="F612" s="212" t="s">
        <v>163</v>
      </c>
      <c r="G612" s="210"/>
      <c r="H612" s="213" t="s">
        <v>77</v>
      </c>
      <c r="I612" s="214"/>
      <c r="J612" s="210"/>
      <c r="K612" s="210"/>
      <c r="L612" s="215"/>
      <c r="M612" s="216"/>
      <c r="N612" s="217"/>
      <c r="O612" s="217"/>
      <c r="P612" s="217"/>
      <c r="Q612" s="217"/>
      <c r="R612" s="217"/>
      <c r="S612" s="217"/>
      <c r="T612" s="218"/>
      <c r="AT612" s="219" t="s">
        <v>162</v>
      </c>
      <c r="AU612" s="219" t="s">
        <v>90</v>
      </c>
      <c r="AV612" s="12" t="s">
        <v>23</v>
      </c>
      <c r="AW612" s="12" t="s">
        <v>41</v>
      </c>
      <c r="AX612" s="12" t="s">
        <v>79</v>
      </c>
      <c r="AY612" s="219" t="s">
        <v>151</v>
      </c>
    </row>
    <row r="613" spans="2:65" s="12" customFormat="1" x14ac:dyDescent="0.3">
      <c r="B613" s="209"/>
      <c r="C613" s="210"/>
      <c r="D613" s="207" t="s">
        <v>162</v>
      </c>
      <c r="E613" s="211" t="s">
        <v>77</v>
      </c>
      <c r="F613" s="212" t="s">
        <v>610</v>
      </c>
      <c r="G613" s="210"/>
      <c r="H613" s="213" t="s">
        <v>77</v>
      </c>
      <c r="I613" s="214"/>
      <c r="J613" s="210"/>
      <c r="K613" s="210"/>
      <c r="L613" s="215"/>
      <c r="M613" s="216"/>
      <c r="N613" s="217"/>
      <c r="O613" s="217"/>
      <c r="P613" s="217"/>
      <c r="Q613" s="217"/>
      <c r="R613" s="217"/>
      <c r="S613" s="217"/>
      <c r="T613" s="218"/>
      <c r="AT613" s="219" t="s">
        <v>162</v>
      </c>
      <c r="AU613" s="219" t="s">
        <v>90</v>
      </c>
      <c r="AV613" s="12" t="s">
        <v>23</v>
      </c>
      <c r="AW613" s="12" t="s">
        <v>41</v>
      </c>
      <c r="AX613" s="12" t="s">
        <v>79</v>
      </c>
      <c r="AY613" s="219" t="s">
        <v>151</v>
      </c>
    </row>
    <row r="614" spans="2:65" s="12" customFormat="1" x14ac:dyDescent="0.3">
      <c r="B614" s="209"/>
      <c r="C614" s="210"/>
      <c r="D614" s="207" t="s">
        <v>162</v>
      </c>
      <c r="E614" s="211" t="s">
        <v>77</v>
      </c>
      <c r="F614" s="212" t="s">
        <v>229</v>
      </c>
      <c r="G614" s="210"/>
      <c r="H614" s="213" t="s">
        <v>77</v>
      </c>
      <c r="I614" s="214"/>
      <c r="J614" s="210"/>
      <c r="K614" s="210"/>
      <c r="L614" s="215"/>
      <c r="M614" s="216"/>
      <c r="N614" s="217"/>
      <c r="O614" s="217"/>
      <c r="P614" s="217"/>
      <c r="Q614" s="217"/>
      <c r="R614" s="217"/>
      <c r="S614" s="217"/>
      <c r="T614" s="218"/>
      <c r="AT614" s="219" t="s">
        <v>162</v>
      </c>
      <c r="AU614" s="219" t="s">
        <v>90</v>
      </c>
      <c r="AV614" s="12" t="s">
        <v>23</v>
      </c>
      <c r="AW614" s="12" t="s">
        <v>41</v>
      </c>
      <c r="AX614" s="12" t="s">
        <v>79</v>
      </c>
      <c r="AY614" s="219" t="s">
        <v>151</v>
      </c>
    </row>
    <row r="615" spans="2:65" s="12" customFormat="1" x14ac:dyDescent="0.3">
      <c r="B615" s="209"/>
      <c r="C615" s="210"/>
      <c r="D615" s="207" t="s">
        <v>162</v>
      </c>
      <c r="E615" s="211" t="s">
        <v>77</v>
      </c>
      <c r="F615" s="212" t="s">
        <v>403</v>
      </c>
      <c r="G615" s="210"/>
      <c r="H615" s="213" t="s">
        <v>77</v>
      </c>
      <c r="I615" s="214"/>
      <c r="J615" s="210"/>
      <c r="K615" s="210"/>
      <c r="L615" s="215"/>
      <c r="M615" s="216"/>
      <c r="N615" s="217"/>
      <c r="O615" s="217"/>
      <c r="P615" s="217"/>
      <c r="Q615" s="217"/>
      <c r="R615" s="217"/>
      <c r="S615" s="217"/>
      <c r="T615" s="218"/>
      <c r="AT615" s="219" t="s">
        <v>162</v>
      </c>
      <c r="AU615" s="219" t="s">
        <v>90</v>
      </c>
      <c r="AV615" s="12" t="s">
        <v>23</v>
      </c>
      <c r="AW615" s="12" t="s">
        <v>41</v>
      </c>
      <c r="AX615" s="12" t="s">
        <v>79</v>
      </c>
      <c r="AY615" s="219" t="s">
        <v>151</v>
      </c>
    </row>
    <row r="616" spans="2:65" s="13" customFormat="1" x14ac:dyDescent="0.3">
      <c r="B616" s="220"/>
      <c r="C616" s="221"/>
      <c r="D616" s="207" t="s">
        <v>162</v>
      </c>
      <c r="E616" s="232" t="s">
        <v>77</v>
      </c>
      <c r="F616" s="233" t="s">
        <v>611</v>
      </c>
      <c r="G616" s="221"/>
      <c r="H616" s="234">
        <v>124.2</v>
      </c>
      <c r="I616" s="226"/>
      <c r="J616" s="221"/>
      <c r="K616" s="221"/>
      <c r="L616" s="227"/>
      <c r="M616" s="228"/>
      <c r="N616" s="229"/>
      <c r="O616" s="229"/>
      <c r="P616" s="229"/>
      <c r="Q616" s="229"/>
      <c r="R616" s="229"/>
      <c r="S616" s="229"/>
      <c r="T616" s="230"/>
      <c r="AT616" s="231" t="s">
        <v>162</v>
      </c>
      <c r="AU616" s="231" t="s">
        <v>90</v>
      </c>
      <c r="AV616" s="13" t="s">
        <v>90</v>
      </c>
      <c r="AW616" s="13" t="s">
        <v>41</v>
      </c>
      <c r="AX616" s="13" t="s">
        <v>79</v>
      </c>
      <c r="AY616" s="231" t="s">
        <v>151</v>
      </c>
    </row>
    <row r="617" spans="2:65" s="13" customFormat="1" x14ac:dyDescent="0.3">
      <c r="B617" s="220"/>
      <c r="C617" s="221"/>
      <c r="D617" s="207" t="s">
        <v>162</v>
      </c>
      <c r="E617" s="232" t="s">
        <v>77</v>
      </c>
      <c r="F617" s="233" t="s">
        <v>612</v>
      </c>
      <c r="G617" s="221"/>
      <c r="H617" s="234">
        <v>76.8</v>
      </c>
      <c r="I617" s="226"/>
      <c r="J617" s="221"/>
      <c r="K617" s="221"/>
      <c r="L617" s="227"/>
      <c r="M617" s="228"/>
      <c r="N617" s="229"/>
      <c r="O617" s="229"/>
      <c r="P617" s="229"/>
      <c r="Q617" s="229"/>
      <c r="R617" s="229"/>
      <c r="S617" s="229"/>
      <c r="T617" s="230"/>
      <c r="AT617" s="231" t="s">
        <v>162</v>
      </c>
      <c r="AU617" s="231" t="s">
        <v>90</v>
      </c>
      <c r="AV617" s="13" t="s">
        <v>90</v>
      </c>
      <c r="AW617" s="13" t="s">
        <v>41</v>
      </c>
      <c r="AX617" s="13" t="s">
        <v>79</v>
      </c>
      <c r="AY617" s="231" t="s">
        <v>151</v>
      </c>
    </row>
    <row r="618" spans="2:65" s="13" customFormat="1" x14ac:dyDescent="0.3">
      <c r="B618" s="220"/>
      <c r="C618" s="221"/>
      <c r="D618" s="207" t="s">
        <v>162</v>
      </c>
      <c r="E618" s="232" t="s">
        <v>77</v>
      </c>
      <c r="F618" s="233" t="s">
        <v>613</v>
      </c>
      <c r="G618" s="221"/>
      <c r="H618" s="234">
        <v>2.85</v>
      </c>
      <c r="I618" s="226"/>
      <c r="J618" s="221"/>
      <c r="K618" s="221"/>
      <c r="L618" s="227"/>
      <c r="M618" s="228"/>
      <c r="N618" s="229"/>
      <c r="O618" s="229"/>
      <c r="P618" s="229"/>
      <c r="Q618" s="229"/>
      <c r="R618" s="229"/>
      <c r="S618" s="229"/>
      <c r="T618" s="230"/>
      <c r="AT618" s="231" t="s">
        <v>162</v>
      </c>
      <c r="AU618" s="231" t="s">
        <v>90</v>
      </c>
      <c r="AV618" s="13" t="s">
        <v>90</v>
      </c>
      <c r="AW618" s="13" t="s">
        <v>41</v>
      </c>
      <c r="AX618" s="13" t="s">
        <v>79</v>
      </c>
      <c r="AY618" s="231" t="s">
        <v>151</v>
      </c>
    </row>
    <row r="619" spans="2:65" s="12" customFormat="1" x14ac:dyDescent="0.3">
      <c r="B619" s="209"/>
      <c r="C619" s="210"/>
      <c r="D619" s="207" t="s">
        <v>162</v>
      </c>
      <c r="E619" s="211" t="s">
        <v>77</v>
      </c>
      <c r="F619" s="212" t="s">
        <v>407</v>
      </c>
      <c r="G619" s="210"/>
      <c r="H619" s="213" t="s">
        <v>77</v>
      </c>
      <c r="I619" s="214"/>
      <c r="J619" s="210"/>
      <c r="K619" s="210"/>
      <c r="L619" s="215"/>
      <c r="M619" s="216"/>
      <c r="N619" s="217"/>
      <c r="O619" s="217"/>
      <c r="P619" s="217"/>
      <c r="Q619" s="217"/>
      <c r="R619" s="217"/>
      <c r="S619" s="217"/>
      <c r="T619" s="218"/>
      <c r="AT619" s="219" t="s">
        <v>162</v>
      </c>
      <c r="AU619" s="219" t="s">
        <v>90</v>
      </c>
      <c r="AV619" s="12" t="s">
        <v>23</v>
      </c>
      <c r="AW619" s="12" t="s">
        <v>41</v>
      </c>
      <c r="AX619" s="12" t="s">
        <v>79</v>
      </c>
      <c r="AY619" s="219" t="s">
        <v>151</v>
      </c>
    </row>
    <row r="620" spans="2:65" s="13" customFormat="1" x14ac:dyDescent="0.3">
      <c r="B620" s="220"/>
      <c r="C620" s="221"/>
      <c r="D620" s="207" t="s">
        <v>162</v>
      </c>
      <c r="E620" s="232" t="s">
        <v>77</v>
      </c>
      <c r="F620" s="233" t="s">
        <v>614</v>
      </c>
      <c r="G620" s="221"/>
      <c r="H620" s="234">
        <v>5.25</v>
      </c>
      <c r="I620" s="226"/>
      <c r="J620" s="221"/>
      <c r="K620" s="221"/>
      <c r="L620" s="227"/>
      <c r="M620" s="228"/>
      <c r="N620" s="229"/>
      <c r="O620" s="229"/>
      <c r="P620" s="229"/>
      <c r="Q620" s="229"/>
      <c r="R620" s="229"/>
      <c r="S620" s="229"/>
      <c r="T620" s="230"/>
      <c r="AT620" s="231" t="s">
        <v>162</v>
      </c>
      <c r="AU620" s="231" t="s">
        <v>90</v>
      </c>
      <c r="AV620" s="13" t="s">
        <v>90</v>
      </c>
      <c r="AW620" s="13" t="s">
        <v>41</v>
      </c>
      <c r="AX620" s="13" t="s">
        <v>79</v>
      </c>
      <c r="AY620" s="231" t="s">
        <v>151</v>
      </c>
    </row>
    <row r="621" spans="2:65" s="12" customFormat="1" x14ac:dyDescent="0.3">
      <c r="B621" s="209"/>
      <c r="C621" s="210"/>
      <c r="D621" s="207" t="s">
        <v>162</v>
      </c>
      <c r="E621" s="211" t="s">
        <v>77</v>
      </c>
      <c r="F621" s="212" t="s">
        <v>409</v>
      </c>
      <c r="G621" s="210"/>
      <c r="H621" s="213" t="s">
        <v>77</v>
      </c>
      <c r="I621" s="214"/>
      <c r="J621" s="210"/>
      <c r="K621" s="210"/>
      <c r="L621" s="215"/>
      <c r="M621" s="216"/>
      <c r="N621" s="217"/>
      <c r="O621" s="217"/>
      <c r="P621" s="217"/>
      <c r="Q621" s="217"/>
      <c r="R621" s="217"/>
      <c r="S621" s="217"/>
      <c r="T621" s="218"/>
      <c r="AT621" s="219" t="s">
        <v>162</v>
      </c>
      <c r="AU621" s="219" t="s">
        <v>90</v>
      </c>
      <c r="AV621" s="12" t="s">
        <v>23</v>
      </c>
      <c r="AW621" s="12" t="s">
        <v>41</v>
      </c>
      <c r="AX621" s="12" t="s">
        <v>79</v>
      </c>
      <c r="AY621" s="219" t="s">
        <v>151</v>
      </c>
    </row>
    <row r="622" spans="2:65" s="13" customFormat="1" x14ac:dyDescent="0.3">
      <c r="B622" s="220"/>
      <c r="C622" s="221"/>
      <c r="D622" s="207" t="s">
        <v>162</v>
      </c>
      <c r="E622" s="232" t="s">
        <v>77</v>
      </c>
      <c r="F622" s="233" t="s">
        <v>615</v>
      </c>
      <c r="G622" s="221"/>
      <c r="H622" s="234">
        <v>14.4</v>
      </c>
      <c r="I622" s="226"/>
      <c r="J622" s="221"/>
      <c r="K622" s="221"/>
      <c r="L622" s="227"/>
      <c r="M622" s="228"/>
      <c r="N622" s="229"/>
      <c r="O622" s="229"/>
      <c r="P622" s="229"/>
      <c r="Q622" s="229"/>
      <c r="R622" s="229"/>
      <c r="S622" s="229"/>
      <c r="T622" s="230"/>
      <c r="AT622" s="231" t="s">
        <v>162</v>
      </c>
      <c r="AU622" s="231" t="s">
        <v>90</v>
      </c>
      <c r="AV622" s="13" t="s">
        <v>90</v>
      </c>
      <c r="AW622" s="13" t="s">
        <v>41</v>
      </c>
      <c r="AX622" s="13" t="s">
        <v>79</v>
      </c>
      <c r="AY622" s="231" t="s">
        <v>151</v>
      </c>
    </row>
    <row r="623" spans="2:65" s="12" customFormat="1" x14ac:dyDescent="0.3">
      <c r="B623" s="209"/>
      <c r="C623" s="210"/>
      <c r="D623" s="207" t="s">
        <v>162</v>
      </c>
      <c r="E623" s="211" t="s">
        <v>77</v>
      </c>
      <c r="F623" s="212" t="s">
        <v>232</v>
      </c>
      <c r="G623" s="210"/>
      <c r="H623" s="213" t="s">
        <v>77</v>
      </c>
      <c r="I623" s="214"/>
      <c r="J623" s="210"/>
      <c r="K623" s="210"/>
      <c r="L623" s="215"/>
      <c r="M623" s="216"/>
      <c r="N623" s="217"/>
      <c r="O623" s="217"/>
      <c r="P623" s="217"/>
      <c r="Q623" s="217"/>
      <c r="R623" s="217"/>
      <c r="S623" s="217"/>
      <c r="T623" s="218"/>
      <c r="AT623" s="219" t="s">
        <v>162</v>
      </c>
      <c r="AU623" s="219" t="s">
        <v>90</v>
      </c>
      <c r="AV623" s="12" t="s">
        <v>23</v>
      </c>
      <c r="AW623" s="12" t="s">
        <v>41</v>
      </c>
      <c r="AX623" s="12" t="s">
        <v>79</v>
      </c>
      <c r="AY623" s="219" t="s">
        <v>151</v>
      </c>
    </row>
    <row r="624" spans="2:65" s="12" customFormat="1" x14ac:dyDescent="0.3">
      <c r="B624" s="209"/>
      <c r="C624" s="210"/>
      <c r="D624" s="207" t="s">
        <v>162</v>
      </c>
      <c r="E624" s="211" t="s">
        <v>77</v>
      </c>
      <c r="F624" s="212" t="s">
        <v>403</v>
      </c>
      <c r="G624" s="210"/>
      <c r="H624" s="213" t="s">
        <v>77</v>
      </c>
      <c r="I624" s="214"/>
      <c r="J624" s="210"/>
      <c r="K624" s="210"/>
      <c r="L624" s="215"/>
      <c r="M624" s="216"/>
      <c r="N624" s="217"/>
      <c r="O624" s="217"/>
      <c r="P624" s="217"/>
      <c r="Q624" s="217"/>
      <c r="R624" s="217"/>
      <c r="S624" s="217"/>
      <c r="T624" s="218"/>
      <c r="AT624" s="219" t="s">
        <v>162</v>
      </c>
      <c r="AU624" s="219" t="s">
        <v>90</v>
      </c>
      <c r="AV624" s="12" t="s">
        <v>23</v>
      </c>
      <c r="AW624" s="12" t="s">
        <v>41</v>
      </c>
      <c r="AX624" s="12" t="s">
        <v>79</v>
      </c>
      <c r="AY624" s="219" t="s">
        <v>151</v>
      </c>
    </row>
    <row r="625" spans="2:51" s="13" customFormat="1" x14ac:dyDescent="0.3">
      <c r="B625" s="220"/>
      <c r="C625" s="221"/>
      <c r="D625" s="207" t="s">
        <v>162</v>
      </c>
      <c r="E625" s="232" t="s">
        <v>77</v>
      </c>
      <c r="F625" s="233" t="s">
        <v>612</v>
      </c>
      <c r="G625" s="221"/>
      <c r="H625" s="234">
        <v>76.8</v>
      </c>
      <c r="I625" s="226"/>
      <c r="J625" s="221"/>
      <c r="K625" s="221"/>
      <c r="L625" s="227"/>
      <c r="M625" s="228"/>
      <c r="N625" s="229"/>
      <c r="O625" s="229"/>
      <c r="P625" s="229"/>
      <c r="Q625" s="229"/>
      <c r="R625" s="229"/>
      <c r="S625" s="229"/>
      <c r="T625" s="230"/>
      <c r="AT625" s="231" t="s">
        <v>162</v>
      </c>
      <c r="AU625" s="231" t="s">
        <v>90</v>
      </c>
      <c r="AV625" s="13" t="s">
        <v>90</v>
      </c>
      <c r="AW625" s="13" t="s">
        <v>41</v>
      </c>
      <c r="AX625" s="13" t="s">
        <v>79</v>
      </c>
      <c r="AY625" s="231" t="s">
        <v>151</v>
      </c>
    </row>
    <row r="626" spans="2:51" s="13" customFormat="1" x14ac:dyDescent="0.3">
      <c r="B626" s="220"/>
      <c r="C626" s="221"/>
      <c r="D626" s="207" t="s">
        <v>162</v>
      </c>
      <c r="E626" s="232" t="s">
        <v>77</v>
      </c>
      <c r="F626" s="233" t="s">
        <v>616</v>
      </c>
      <c r="G626" s="221"/>
      <c r="H626" s="234">
        <v>33.6</v>
      </c>
      <c r="I626" s="226"/>
      <c r="J626" s="221"/>
      <c r="K626" s="221"/>
      <c r="L626" s="227"/>
      <c r="M626" s="228"/>
      <c r="N626" s="229"/>
      <c r="O626" s="229"/>
      <c r="P626" s="229"/>
      <c r="Q626" s="229"/>
      <c r="R626" s="229"/>
      <c r="S626" s="229"/>
      <c r="T626" s="230"/>
      <c r="AT626" s="231" t="s">
        <v>162</v>
      </c>
      <c r="AU626" s="231" t="s">
        <v>90</v>
      </c>
      <c r="AV626" s="13" t="s">
        <v>90</v>
      </c>
      <c r="AW626" s="13" t="s">
        <v>41</v>
      </c>
      <c r="AX626" s="13" t="s">
        <v>79</v>
      </c>
      <c r="AY626" s="231" t="s">
        <v>151</v>
      </c>
    </row>
    <row r="627" spans="2:51" s="13" customFormat="1" x14ac:dyDescent="0.3">
      <c r="B627" s="220"/>
      <c r="C627" s="221"/>
      <c r="D627" s="207" t="s">
        <v>162</v>
      </c>
      <c r="E627" s="232" t="s">
        <v>77</v>
      </c>
      <c r="F627" s="233" t="s">
        <v>617</v>
      </c>
      <c r="G627" s="221"/>
      <c r="H627" s="234">
        <v>37.799999999999997</v>
      </c>
      <c r="I627" s="226"/>
      <c r="J627" s="221"/>
      <c r="K627" s="221"/>
      <c r="L627" s="227"/>
      <c r="M627" s="228"/>
      <c r="N627" s="229"/>
      <c r="O627" s="229"/>
      <c r="P627" s="229"/>
      <c r="Q627" s="229"/>
      <c r="R627" s="229"/>
      <c r="S627" s="229"/>
      <c r="T627" s="230"/>
      <c r="AT627" s="231" t="s">
        <v>162</v>
      </c>
      <c r="AU627" s="231" t="s">
        <v>90</v>
      </c>
      <c r="AV627" s="13" t="s">
        <v>90</v>
      </c>
      <c r="AW627" s="13" t="s">
        <v>41</v>
      </c>
      <c r="AX627" s="13" t="s">
        <v>79</v>
      </c>
      <c r="AY627" s="231" t="s">
        <v>151</v>
      </c>
    </row>
    <row r="628" spans="2:51" s="13" customFormat="1" x14ac:dyDescent="0.3">
      <c r="B628" s="220"/>
      <c r="C628" s="221"/>
      <c r="D628" s="207" t="s">
        <v>162</v>
      </c>
      <c r="E628" s="232" t="s">
        <v>77</v>
      </c>
      <c r="F628" s="233" t="s">
        <v>618</v>
      </c>
      <c r="G628" s="221"/>
      <c r="H628" s="234">
        <v>36</v>
      </c>
      <c r="I628" s="226"/>
      <c r="J628" s="221"/>
      <c r="K628" s="221"/>
      <c r="L628" s="227"/>
      <c r="M628" s="228"/>
      <c r="N628" s="229"/>
      <c r="O628" s="229"/>
      <c r="P628" s="229"/>
      <c r="Q628" s="229"/>
      <c r="R628" s="229"/>
      <c r="S628" s="229"/>
      <c r="T628" s="230"/>
      <c r="AT628" s="231" t="s">
        <v>162</v>
      </c>
      <c r="AU628" s="231" t="s">
        <v>90</v>
      </c>
      <c r="AV628" s="13" t="s">
        <v>90</v>
      </c>
      <c r="AW628" s="13" t="s">
        <v>41</v>
      </c>
      <c r="AX628" s="13" t="s">
        <v>79</v>
      </c>
      <c r="AY628" s="231" t="s">
        <v>151</v>
      </c>
    </row>
    <row r="629" spans="2:51" s="13" customFormat="1" x14ac:dyDescent="0.3">
      <c r="B629" s="220"/>
      <c r="C629" s="221"/>
      <c r="D629" s="207" t="s">
        <v>162</v>
      </c>
      <c r="E629" s="232" t="s">
        <v>77</v>
      </c>
      <c r="F629" s="233" t="s">
        <v>619</v>
      </c>
      <c r="G629" s="221"/>
      <c r="H629" s="234">
        <v>5.6</v>
      </c>
      <c r="I629" s="226"/>
      <c r="J629" s="221"/>
      <c r="K629" s="221"/>
      <c r="L629" s="227"/>
      <c r="M629" s="228"/>
      <c r="N629" s="229"/>
      <c r="O629" s="229"/>
      <c r="P629" s="229"/>
      <c r="Q629" s="229"/>
      <c r="R629" s="229"/>
      <c r="S629" s="229"/>
      <c r="T629" s="230"/>
      <c r="AT629" s="231" t="s">
        <v>162</v>
      </c>
      <c r="AU629" s="231" t="s">
        <v>90</v>
      </c>
      <c r="AV629" s="13" t="s">
        <v>90</v>
      </c>
      <c r="AW629" s="13" t="s">
        <v>41</v>
      </c>
      <c r="AX629" s="13" t="s">
        <v>79</v>
      </c>
      <c r="AY629" s="231" t="s">
        <v>151</v>
      </c>
    </row>
    <row r="630" spans="2:51" s="13" customFormat="1" x14ac:dyDescent="0.3">
      <c r="B630" s="220"/>
      <c r="C630" s="221"/>
      <c r="D630" s="207" t="s">
        <v>162</v>
      </c>
      <c r="E630" s="232" t="s">
        <v>77</v>
      </c>
      <c r="F630" s="233" t="s">
        <v>620</v>
      </c>
      <c r="G630" s="221"/>
      <c r="H630" s="234">
        <v>67.2</v>
      </c>
      <c r="I630" s="226"/>
      <c r="J630" s="221"/>
      <c r="K630" s="221"/>
      <c r="L630" s="227"/>
      <c r="M630" s="228"/>
      <c r="N630" s="229"/>
      <c r="O630" s="229"/>
      <c r="P630" s="229"/>
      <c r="Q630" s="229"/>
      <c r="R630" s="229"/>
      <c r="S630" s="229"/>
      <c r="T630" s="230"/>
      <c r="AT630" s="231" t="s">
        <v>162</v>
      </c>
      <c r="AU630" s="231" t="s">
        <v>90</v>
      </c>
      <c r="AV630" s="13" t="s">
        <v>90</v>
      </c>
      <c r="AW630" s="13" t="s">
        <v>41</v>
      </c>
      <c r="AX630" s="13" t="s">
        <v>79</v>
      </c>
      <c r="AY630" s="231" t="s">
        <v>151</v>
      </c>
    </row>
    <row r="631" spans="2:51" s="13" customFormat="1" x14ac:dyDescent="0.3">
      <c r="B631" s="220"/>
      <c r="C631" s="221"/>
      <c r="D631" s="207" t="s">
        <v>162</v>
      </c>
      <c r="E631" s="232" t="s">
        <v>77</v>
      </c>
      <c r="F631" s="233" t="s">
        <v>621</v>
      </c>
      <c r="G631" s="221"/>
      <c r="H631" s="234">
        <v>84.8</v>
      </c>
      <c r="I631" s="226"/>
      <c r="J631" s="221"/>
      <c r="K631" s="221"/>
      <c r="L631" s="227"/>
      <c r="M631" s="228"/>
      <c r="N631" s="229"/>
      <c r="O631" s="229"/>
      <c r="P631" s="229"/>
      <c r="Q631" s="229"/>
      <c r="R631" s="229"/>
      <c r="S631" s="229"/>
      <c r="T631" s="230"/>
      <c r="AT631" s="231" t="s">
        <v>162</v>
      </c>
      <c r="AU631" s="231" t="s">
        <v>90</v>
      </c>
      <c r="AV631" s="13" t="s">
        <v>90</v>
      </c>
      <c r="AW631" s="13" t="s">
        <v>41</v>
      </c>
      <c r="AX631" s="13" t="s">
        <v>79</v>
      </c>
      <c r="AY631" s="231" t="s">
        <v>151</v>
      </c>
    </row>
    <row r="632" spans="2:51" s="13" customFormat="1" x14ac:dyDescent="0.3">
      <c r="B632" s="220"/>
      <c r="C632" s="221"/>
      <c r="D632" s="207" t="s">
        <v>162</v>
      </c>
      <c r="E632" s="232" t="s">
        <v>77</v>
      </c>
      <c r="F632" s="233" t="s">
        <v>622</v>
      </c>
      <c r="G632" s="221"/>
      <c r="H632" s="234">
        <v>2.5</v>
      </c>
      <c r="I632" s="226"/>
      <c r="J632" s="221"/>
      <c r="K632" s="221"/>
      <c r="L632" s="227"/>
      <c r="M632" s="228"/>
      <c r="N632" s="229"/>
      <c r="O632" s="229"/>
      <c r="P632" s="229"/>
      <c r="Q632" s="229"/>
      <c r="R632" s="229"/>
      <c r="S632" s="229"/>
      <c r="T632" s="230"/>
      <c r="AT632" s="231" t="s">
        <v>162</v>
      </c>
      <c r="AU632" s="231" t="s">
        <v>90</v>
      </c>
      <c r="AV632" s="13" t="s">
        <v>90</v>
      </c>
      <c r="AW632" s="13" t="s">
        <v>41</v>
      </c>
      <c r="AX632" s="13" t="s">
        <v>79</v>
      </c>
      <c r="AY632" s="231" t="s">
        <v>151</v>
      </c>
    </row>
    <row r="633" spans="2:51" s="12" customFormat="1" x14ac:dyDescent="0.3">
      <c r="B633" s="209"/>
      <c r="C633" s="210"/>
      <c r="D633" s="207" t="s">
        <v>162</v>
      </c>
      <c r="E633" s="211" t="s">
        <v>77</v>
      </c>
      <c r="F633" s="212" t="s">
        <v>407</v>
      </c>
      <c r="G633" s="210"/>
      <c r="H633" s="213" t="s">
        <v>77</v>
      </c>
      <c r="I633" s="214"/>
      <c r="J633" s="210"/>
      <c r="K633" s="210"/>
      <c r="L633" s="215"/>
      <c r="M633" s="216"/>
      <c r="N633" s="217"/>
      <c r="O633" s="217"/>
      <c r="P633" s="217"/>
      <c r="Q633" s="217"/>
      <c r="R633" s="217"/>
      <c r="S633" s="217"/>
      <c r="T633" s="218"/>
      <c r="AT633" s="219" t="s">
        <v>162</v>
      </c>
      <c r="AU633" s="219" t="s">
        <v>90</v>
      </c>
      <c r="AV633" s="12" t="s">
        <v>23</v>
      </c>
      <c r="AW633" s="12" t="s">
        <v>41</v>
      </c>
      <c r="AX633" s="12" t="s">
        <v>79</v>
      </c>
      <c r="AY633" s="219" t="s">
        <v>151</v>
      </c>
    </row>
    <row r="634" spans="2:51" s="13" customFormat="1" x14ac:dyDescent="0.3">
      <c r="B634" s="220"/>
      <c r="C634" s="221"/>
      <c r="D634" s="207" t="s">
        <v>162</v>
      </c>
      <c r="E634" s="232" t="s">
        <v>77</v>
      </c>
      <c r="F634" s="233" t="s">
        <v>614</v>
      </c>
      <c r="G634" s="221"/>
      <c r="H634" s="234">
        <v>5.25</v>
      </c>
      <c r="I634" s="226"/>
      <c r="J634" s="221"/>
      <c r="K634" s="221"/>
      <c r="L634" s="227"/>
      <c r="M634" s="228"/>
      <c r="N634" s="229"/>
      <c r="O634" s="229"/>
      <c r="P634" s="229"/>
      <c r="Q634" s="229"/>
      <c r="R634" s="229"/>
      <c r="S634" s="229"/>
      <c r="T634" s="230"/>
      <c r="AT634" s="231" t="s">
        <v>162</v>
      </c>
      <c r="AU634" s="231" t="s">
        <v>90</v>
      </c>
      <c r="AV634" s="13" t="s">
        <v>90</v>
      </c>
      <c r="AW634" s="13" t="s">
        <v>41</v>
      </c>
      <c r="AX634" s="13" t="s">
        <v>79</v>
      </c>
      <c r="AY634" s="231" t="s">
        <v>151</v>
      </c>
    </row>
    <row r="635" spans="2:51" s="12" customFormat="1" x14ac:dyDescent="0.3">
      <c r="B635" s="209"/>
      <c r="C635" s="210"/>
      <c r="D635" s="207" t="s">
        <v>162</v>
      </c>
      <c r="E635" s="211" t="s">
        <v>77</v>
      </c>
      <c r="F635" s="212" t="s">
        <v>409</v>
      </c>
      <c r="G635" s="210"/>
      <c r="H635" s="213" t="s">
        <v>77</v>
      </c>
      <c r="I635" s="214"/>
      <c r="J635" s="210"/>
      <c r="K635" s="210"/>
      <c r="L635" s="215"/>
      <c r="M635" s="216"/>
      <c r="N635" s="217"/>
      <c r="O635" s="217"/>
      <c r="P635" s="217"/>
      <c r="Q635" s="217"/>
      <c r="R635" s="217"/>
      <c r="S635" s="217"/>
      <c r="T635" s="218"/>
      <c r="AT635" s="219" t="s">
        <v>162</v>
      </c>
      <c r="AU635" s="219" t="s">
        <v>90</v>
      </c>
      <c r="AV635" s="12" t="s">
        <v>23</v>
      </c>
      <c r="AW635" s="12" t="s">
        <v>41</v>
      </c>
      <c r="AX635" s="12" t="s">
        <v>79</v>
      </c>
      <c r="AY635" s="219" t="s">
        <v>151</v>
      </c>
    </row>
    <row r="636" spans="2:51" s="13" customFormat="1" x14ac:dyDescent="0.3">
      <c r="B636" s="220"/>
      <c r="C636" s="221"/>
      <c r="D636" s="207" t="s">
        <v>162</v>
      </c>
      <c r="E636" s="232" t="s">
        <v>77</v>
      </c>
      <c r="F636" s="233" t="s">
        <v>623</v>
      </c>
      <c r="G636" s="221"/>
      <c r="H636" s="234">
        <v>6.6</v>
      </c>
      <c r="I636" s="226"/>
      <c r="J636" s="221"/>
      <c r="K636" s="221"/>
      <c r="L636" s="227"/>
      <c r="M636" s="228"/>
      <c r="N636" s="229"/>
      <c r="O636" s="229"/>
      <c r="P636" s="229"/>
      <c r="Q636" s="229"/>
      <c r="R636" s="229"/>
      <c r="S636" s="229"/>
      <c r="T636" s="230"/>
      <c r="AT636" s="231" t="s">
        <v>162</v>
      </c>
      <c r="AU636" s="231" t="s">
        <v>90</v>
      </c>
      <c r="AV636" s="13" t="s">
        <v>90</v>
      </c>
      <c r="AW636" s="13" t="s">
        <v>41</v>
      </c>
      <c r="AX636" s="13" t="s">
        <v>79</v>
      </c>
      <c r="AY636" s="231" t="s">
        <v>151</v>
      </c>
    </row>
    <row r="637" spans="2:51" s="13" customFormat="1" x14ac:dyDescent="0.3">
      <c r="B637" s="220"/>
      <c r="C637" s="221"/>
      <c r="D637" s="207" t="s">
        <v>162</v>
      </c>
      <c r="E637" s="232" t="s">
        <v>77</v>
      </c>
      <c r="F637" s="233" t="s">
        <v>624</v>
      </c>
      <c r="G637" s="221"/>
      <c r="H637" s="234">
        <v>6</v>
      </c>
      <c r="I637" s="226"/>
      <c r="J637" s="221"/>
      <c r="K637" s="221"/>
      <c r="L637" s="227"/>
      <c r="M637" s="228"/>
      <c r="N637" s="229"/>
      <c r="O637" s="229"/>
      <c r="P637" s="229"/>
      <c r="Q637" s="229"/>
      <c r="R637" s="229"/>
      <c r="S637" s="229"/>
      <c r="T637" s="230"/>
      <c r="AT637" s="231" t="s">
        <v>162</v>
      </c>
      <c r="AU637" s="231" t="s">
        <v>90</v>
      </c>
      <c r="AV637" s="13" t="s">
        <v>90</v>
      </c>
      <c r="AW637" s="13" t="s">
        <v>41</v>
      </c>
      <c r="AX637" s="13" t="s">
        <v>79</v>
      </c>
      <c r="AY637" s="231" t="s">
        <v>151</v>
      </c>
    </row>
    <row r="638" spans="2:51" s="13" customFormat="1" x14ac:dyDescent="0.3">
      <c r="B638" s="220"/>
      <c r="C638" s="221"/>
      <c r="D638" s="207" t="s">
        <v>162</v>
      </c>
      <c r="E638" s="232" t="s">
        <v>77</v>
      </c>
      <c r="F638" s="233" t="s">
        <v>625</v>
      </c>
      <c r="G638" s="221"/>
      <c r="H638" s="234">
        <v>5.4</v>
      </c>
      <c r="I638" s="226"/>
      <c r="J638" s="221"/>
      <c r="K638" s="221"/>
      <c r="L638" s="227"/>
      <c r="M638" s="228"/>
      <c r="N638" s="229"/>
      <c r="O638" s="229"/>
      <c r="P638" s="229"/>
      <c r="Q638" s="229"/>
      <c r="R638" s="229"/>
      <c r="S638" s="229"/>
      <c r="T638" s="230"/>
      <c r="AT638" s="231" t="s">
        <v>162</v>
      </c>
      <c r="AU638" s="231" t="s">
        <v>90</v>
      </c>
      <c r="AV638" s="13" t="s">
        <v>90</v>
      </c>
      <c r="AW638" s="13" t="s">
        <v>41</v>
      </c>
      <c r="AX638" s="13" t="s">
        <v>79</v>
      </c>
      <c r="AY638" s="231" t="s">
        <v>151</v>
      </c>
    </row>
    <row r="639" spans="2:51" s="14" customFormat="1" x14ac:dyDescent="0.3">
      <c r="B639" s="235"/>
      <c r="C639" s="236"/>
      <c r="D639" s="207" t="s">
        <v>162</v>
      </c>
      <c r="E639" s="257" t="s">
        <v>77</v>
      </c>
      <c r="F639" s="258" t="s">
        <v>174</v>
      </c>
      <c r="G639" s="236"/>
      <c r="H639" s="259">
        <v>591.04999999999995</v>
      </c>
      <c r="I639" s="240"/>
      <c r="J639" s="236"/>
      <c r="K639" s="236"/>
      <c r="L639" s="241"/>
      <c r="M639" s="242"/>
      <c r="N639" s="243"/>
      <c r="O639" s="243"/>
      <c r="P639" s="243"/>
      <c r="Q639" s="243"/>
      <c r="R639" s="243"/>
      <c r="S639" s="243"/>
      <c r="T639" s="244"/>
      <c r="AT639" s="245" t="s">
        <v>162</v>
      </c>
      <c r="AU639" s="245" t="s">
        <v>90</v>
      </c>
      <c r="AV639" s="14" t="s">
        <v>158</v>
      </c>
      <c r="AW639" s="14" t="s">
        <v>41</v>
      </c>
      <c r="AX639" s="14" t="s">
        <v>23</v>
      </c>
      <c r="AY639" s="245" t="s">
        <v>151</v>
      </c>
    </row>
    <row r="640" spans="2:51" s="13" customFormat="1" x14ac:dyDescent="0.3">
      <c r="B640" s="220"/>
      <c r="C640" s="221"/>
      <c r="D640" s="222" t="s">
        <v>162</v>
      </c>
      <c r="E640" s="221"/>
      <c r="F640" s="224" t="s">
        <v>645</v>
      </c>
      <c r="G640" s="221"/>
      <c r="H640" s="225">
        <v>620.60299999999995</v>
      </c>
      <c r="I640" s="226"/>
      <c r="J640" s="221"/>
      <c r="K640" s="221"/>
      <c r="L640" s="227"/>
      <c r="M640" s="228"/>
      <c r="N640" s="229"/>
      <c r="O640" s="229"/>
      <c r="P640" s="229"/>
      <c r="Q640" s="229"/>
      <c r="R640" s="229"/>
      <c r="S640" s="229"/>
      <c r="T640" s="230"/>
      <c r="AT640" s="231" t="s">
        <v>162</v>
      </c>
      <c r="AU640" s="231" t="s">
        <v>90</v>
      </c>
      <c r="AV640" s="13" t="s">
        <v>90</v>
      </c>
      <c r="AW640" s="13" t="s">
        <v>4</v>
      </c>
      <c r="AX640" s="13" t="s">
        <v>23</v>
      </c>
      <c r="AY640" s="231" t="s">
        <v>151</v>
      </c>
    </row>
    <row r="641" spans="2:65" s="1" customFormat="1" ht="22.5" customHeight="1" x14ac:dyDescent="0.3">
      <c r="B641" s="36"/>
      <c r="C641" s="247" t="s">
        <v>646</v>
      </c>
      <c r="D641" s="247" t="s">
        <v>209</v>
      </c>
      <c r="E641" s="248" t="s">
        <v>647</v>
      </c>
      <c r="F641" s="249" t="s">
        <v>648</v>
      </c>
      <c r="G641" s="250" t="s">
        <v>252</v>
      </c>
      <c r="H641" s="251">
        <v>238.80199999999999</v>
      </c>
      <c r="I641" s="252"/>
      <c r="J641" s="253">
        <f>ROUND(I641*H641,2)</f>
        <v>0</v>
      </c>
      <c r="K641" s="249" t="s">
        <v>157</v>
      </c>
      <c r="L641" s="254"/>
      <c r="M641" s="255" t="s">
        <v>77</v>
      </c>
      <c r="N641" s="256" t="s">
        <v>50</v>
      </c>
      <c r="O641" s="37"/>
      <c r="P641" s="204">
        <f>O641*H641</f>
        <v>0</v>
      </c>
      <c r="Q641" s="204">
        <v>2.0000000000000001E-4</v>
      </c>
      <c r="R641" s="204">
        <f>Q641*H641</f>
        <v>4.7760400000000001E-2</v>
      </c>
      <c r="S641" s="204">
        <v>0</v>
      </c>
      <c r="T641" s="205">
        <f>S641*H641</f>
        <v>0</v>
      </c>
      <c r="AR641" s="19" t="s">
        <v>208</v>
      </c>
      <c r="AT641" s="19" t="s">
        <v>209</v>
      </c>
      <c r="AU641" s="19" t="s">
        <v>90</v>
      </c>
      <c r="AY641" s="19" t="s">
        <v>151</v>
      </c>
      <c r="BE641" s="206">
        <f>IF(N641="základní",J641,0)</f>
        <v>0</v>
      </c>
      <c r="BF641" s="206">
        <f>IF(N641="snížená",J641,0)</f>
        <v>0</v>
      </c>
      <c r="BG641" s="206">
        <f>IF(N641="zákl. přenesená",J641,0)</f>
        <v>0</v>
      </c>
      <c r="BH641" s="206">
        <f>IF(N641="sníž. přenesená",J641,0)</f>
        <v>0</v>
      </c>
      <c r="BI641" s="206">
        <f>IF(N641="nulová",J641,0)</f>
        <v>0</v>
      </c>
      <c r="BJ641" s="19" t="s">
        <v>90</v>
      </c>
      <c r="BK641" s="206">
        <f>ROUND(I641*H641,2)</f>
        <v>0</v>
      </c>
      <c r="BL641" s="19" t="s">
        <v>158</v>
      </c>
      <c r="BM641" s="19" t="s">
        <v>649</v>
      </c>
    </row>
    <row r="642" spans="2:65" s="1" customFormat="1" ht="27" x14ac:dyDescent="0.3">
      <c r="B642" s="36"/>
      <c r="C642" s="58"/>
      <c r="D642" s="207" t="s">
        <v>160</v>
      </c>
      <c r="E642" s="58"/>
      <c r="F642" s="208" t="s">
        <v>650</v>
      </c>
      <c r="G642" s="58"/>
      <c r="H642" s="58"/>
      <c r="I642" s="163"/>
      <c r="J642" s="58"/>
      <c r="K642" s="58"/>
      <c r="L642" s="56"/>
      <c r="M642" s="73"/>
      <c r="N642" s="37"/>
      <c r="O642" s="37"/>
      <c r="P642" s="37"/>
      <c r="Q642" s="37"/>
      <c r="R642" s="37"/>
      <c r="S642" s="37"/>
      <c r="T642" s="74"/>
      <c r="AT642" s="19" t="s">
        <v>160</v>
      </c>
      <c r="AU642" s="19" t="s">
        <v>90</v>
      </c>
    </row>
    <row r="643" spans="2:65" s="12" customFormat="1" x14ac:dyDescent="0.3">
      <c r="B643" s="209"/>
      <c r="C643" s="210"/>
      <c r="D643" s="207" t="s">
        <v>162</v>
      </c>
      <c r="E643" s="211" t="s">
        <v>77</v>
      </c>
      <c r="F643" s="212" t="s">
        <v>651</v>
      </c>
      <c r="G643" s="210"/>
      <c r="H643" s="213" t="s">
        <v>77</v>
      </c>
      <c r="I643" s="214"/>
      <c r="J643" s="210"/>
      <c r="K643" s="210"/>
      <c r="L643" s="215"/>
      <c r="M643" s="216"/>
      <c r="N643" s="217"/>
      <c r="O643" s="217"/>
      <c r="P643" s="217"/>
      <c r="Q643" s="217"/>
      <c r="R643" s="217"/>
      <c r="S643" s="217"/>
      <c r="T643" s="218"/>
      <c r="AT643" s="219" t="s">
        <v>162</v>
      </c>
      <c r="AU643" s="219" t="s">
        <v>90</v>
      </c>
      <c r="AV643" s="12" t="s">
        <v>23</v>
      </c>
      <c r="AW643" s="12" t="s">
        <v>41</v>
      </c>
      <c r="AX643" s="12" t="s">
        <v>79</v>
      </c>
      <c r="AY643" s="219" t="s">
        <v>151</v>
      </c>
    </row>
    <row r="644" spans="2:65" s="12" customFormat="1" x14ac:dyDescent="0.3">
      <c r="B644" s="209"/>
      <c r="C644" s="210"/>
      <c r="D644" s="207" t="s">
        <v>162</v>
      </c>
      <c r="E644" s="211" t="s">
        <v>77</v>
      </c>
      <c r="F644" s="212" t="s">
        <v>229</v>
      </c>
      <c r="G644" s="210"/>
      <c r="H644" s="213" t="s">
        <v>77</v>
      </c>
      <c r="I644" s="214"/>
      <c r="J644" s="210"/>
      <c r="K644" s="210"/>
      <c r="L644" s="215"/>
      <c r="M644" s="216"/>
      <c r="N644" s="217"/>
      <c r="O644" s="217"/>
      <c r="P644" s="217"/>
      <c r="Q644" s="217"/>
      <c r="R644" s="217"/>
      <c r="S644" s="217"/>
      <c r="T644" s="218"/>
      <c r="AT644" s="219" t="s">
        <v>162</v>
      </c>
      <c r="AU644" s="219" t="s">
        <v>90</v>
      </c>
      <c r="AV644" s="12" t="s">
        <v>23</v>
      </c>
      <c r="AW644" s="12" t="s">
        <v>41</v>
      </c>
      <c r="AX644" s="12" t="s">
        <v>79</v>
      </c>
      <c r="AY644" s="219" t="s">
        <v>151</v>
      </c>
    </row>
    <row r="645" spans="2:65" s="12" customFormat="1" x14ac:dyDescent="0.3">
      <c r="B645" s="209"/>
      <c r="C645" s="210"/>
      <c r="D645" s="207" t="s">
        <v>162</v>
      </c>
      <c r="E645" s="211" t="s">
        <v>77</v>
      </c>
      <c r="F645" s="212" t="s">
        <v>403</v>
      </c>
      <c r="G645" s="210"/>
      <c r="H645" s="213" t="s">
        <v>77</v>
      </c>
      <c r="I645" s="214"/>
      <c r="J645" s="210"/>
      <c r="K645" s="210"/>
      <c r="L645" s="215"/>
      <c r="M645" s="216"/>
      <c r="N645" s="217"/>
      <c r="O645" s="217"/>
      <c r="P645" s="217"/>
      <c r="Q645" s="217"/>
      <c r="R645" s="217"/>
      <c r="S645" s="217"/>
      <c r="T645" s="218"/>
      <c r="AT645" s="219" t="s">
        <v>162</v>
      </c>
      <c r="AU645" s="219" t="s">
        <v>90</v>
      </c>
      <c r="AV645" s="12" t="s">
        <v>23</v>
      </c>
      <c r="AW645" s="12" t="s">
        <v>41</v>
      </c>
      <c r="AX645" s="12" t="s">
        <v>79</v>
      </c>
      <c r="AY645" s="219" t="s">
        <v>151</v>
      </c>
    </row>
    <row r="646" spans="2:65" s="13" customFormat="1" x14ac:dyDescent="0.3">
      <c r="B646" s="220"/>
      <c r="C646" s="221"/>
      <c r="D646" s="207" t="s">
        <v>162</v>
      </c>
      <c r="E646" s="232" t="s">
        <v>77</v>
      </c>
      <c r="F646" s="233" t="s">
        <v>564</v>
      </c>
      <c r="G646" s="221"/>
      <c r="H646" s="234">
        <v>55.2</v>
      </c>
      <c r="I646" s="226"/>
      <c r="J646" s="221"/>
      <c r="K646" s="221"/>
      <c r="L646" s="227"/>
      <c r="M646" s="228"/>
      <c r="N646" s="229"/>
      <c r="O646" s="229"/>
      <c r="P646" s="229"/>
      <c r="Q646" s="229"/>
      <c r="R646" s="229"/>
      <c r="S646" s="229"/>
      <c r="T646" s="230"/>
      <c r="AT646" s="231" t="s">
        <v>162</v>
      </c>
      <c r="AU646" s="231" t="s">
        <v>90</v>
      </c>
      <c r="AV646" s="13" t="s">
        <v>90</v>
      </c>
      <c r="AW646" s="13" t="s">
        <v>41</v>
      </c>
      <c r="AX646" s="13" t="s">
        <v>79</v>
      </c>
      <c r="AY646" s="231" t="s">
        <v>151</v>
      </c>
    </row>
    <row r="647" spans="2:65" s="13" customFormat="1" x14ac:dyDescent="0.3">
      <c r="B647" s="220"/>
      <c r="C647" s="221"/>
      <c r="D647" s="207" t="s">
        <v>162</v>
      </c>
      <c r="E647" s="232" t="s">
        <v>77</v>
      </c>
      <c r="F647" s="233" t="s">
        <v>565</v>
      </c>
      <c r="G647" s="221"/>
      <c r="H647" s="234">
        <v>28.8</v>
      </c>
      <c r="I647" s="226"/>
      <c r="J647" s="221"/>
      <c r="K647" s="221"/>
      <c r="L647" s="227"/>
      <c r="M647" s="228"/>
      <c r="N647" s="229"/>
      <c r="O647" s="229"/>
      <c r="P647" s="229"/>
      <c r="Q647" s="229"/>
      <c r="R647" s="229"/>
      <c r="S647" s="229"/>
      <c r="T647" s="230"/>
      <c r="AT647" s="231" t="s">
        <v>162</v>
      </c>
      <c r="AU647" s="231" t="s">
        <v>90</v>
      </c>
      <c r="AV647" s="13" t="s">
        <v>90</v>
      </c>
      <c r="AW647" s="13" t="s">
        <v>41</v>
      </c>
      <c r="AX647" s="13" t="s">
        <v>79</v>
      </c>
      <c r="AY647" s="231" t="s">
        <v>151</v>
      </c>
    </row>
    <row r="648" spans="2:65" s="13" customFormat="1" x14ac:dyDescent="0.3">
      <c r="B648" s="220"/>
      <c r="C648" s="221"/>
      <c r="D648" s="207" t="s">
        <v>162</v>
      </c>
      <c r="E648" s="232" t="s">
        <v>77</v>
      </c>
      <c r="F648" s="233" t="s">
        <v>566</v>
      </c>
      <c r="G648" s="221"/>
      <c r="H648" s="234">
        <v>1.65</v>
      </c>
      <c r="I648" s="226"/>
      <c r="J648" s="221"/>
      <c r="K648" s="221"/>
      <c r="L648" s="227"/>
      <c r="M648" s="228"/>
      <c r="N648" s="229"/>
      <c r="O648" s="229"/>
      <c r="P648" s="229"/>
      <c r="Q648" s="229"/>
      <c r="R648" s="229"/>
      <c r="S648" s="229"/>
      <c r="T648" s="230"/>
      <c r="AT648" s="231" t="s">
        <v>162</v>
      </c>
      <c r="AU648" s="231" t="s">
        <v>90</v>
      </c>
      <c r="AV648" s="13" t="s">
        <v>90</v>
      </c>
      <c r="AW648" s="13" t="s">
        <v>41</v>
      </c>
      <c r="AX648" s="13" t="s">
        <v>79</v>
      </c>
      <c r="AY648" s="231" t="s">
        <v>151</v>
      </c>
    </row>
    <row r="649" spans="2:65" s="12" customFormat="1" x14ac:dyDescent="0.3">
      <c r="B649" s="209"/>
      <c r="C649" s="210"/>
      <c r="D649" s="207" t="s">
        <v>162</v>
      </c>
      <c r="E649" s="211" t="s">
        <v>77</v>
      </c>
      <c r="F649" s="212" t="s">
        <v>409</v>
      </c>
      <c r="G649" s="210"/>
      <c r="H649" s="213" t="s">
        <v>77</v>
      </c>
      <c r="I649" s="214"/>
      <c r="J649" s="210"/>
      <c r="K649" s="210"/>
      <c r="L649" s="215"/>
      <c r="M649" s="216"/>
      <c r="N649" s="217"/>
      <c r="O649" s="217"/>
      <c r="P649" s="217"/>
      <c r="Q649" s="217"/>
      <c r="R649" s="217"/>
      <c r="S649" s="217"/>
      <c r="T649" s="218"/>
      <c r="AT649" s="219" t="s">
        <v>162</v>
      </c>
      <c r="AU649" s="219" t="s">
        <v>90</v>
      </c>
      <c r="AV649" s="12" t="s">
        <v>23</v>
      </c>
      <c r="AW649" s="12" t="s">
        <v>41</v>
      </c>
      <c r="AX649" s="12" t="s">
        <v>79</v>
      </c>
      <c r="AY649" s="219" t="s">
        <v>151</v>
      </c>
    </row>
    <row r="650" spans="2:65" s="13" customFormat="1" x14ac:dyDescent="0.3">
      <c r="B650" s="220"/>
      <c r="C650" s="221"/>
      <c r="D650" s="207" t="s">
        <v>162</v>
      </c>
      <c r="E650" s="232" t="s">
        <v>77</v>
      </c>
      <c r="F650" s="233" t="s">
        <v>568</v>
      </c>
      <c r="G650" s="221"/>
      <c r="H650" s="234">
        <v>9.6</v>
      </c>
      <c r="I650" s="226"/>
      <c r="J650" s="221"/>
      <c r="K650" s="221"/>
      <c r="L650" s="227"/>
      <c r="M650" s="228"/>
      <c r="N650" s="229"/>
      <c r="O650" s="229"/>
      <c r="P650" s="229"/>
      <c r="Q650" s="229"/>
      <c r="R650" s="229"/>
      <c r="S650" s="229"/>
      <c r="T650" s="230"/>
      <c r="AT650" s="231" t="s">
        <v>162</v>
      </c>
      <c r="AU650" s="231" t="s">
        <v>90</v>
      </c>
      <c r="AV650" s="13" t="s">
        <v>90</v>
      </c>
      <c r="AW650" s="13" t="s">
        <v>41</v>
      </c>
      <c r="AX650" s="13" t="s">
        <v>79</v>
      </c>
      <c r="AY650" s="231" t="s">
        <v>151</v>
      </c>
    </row>
    <row r="651" spans="2:65" s="12" customFormat="1" x14ac:dyDescent="0.3">
      <c r="B651" s="209"/>
      <c r="C651" s="210"/>
      <c r="D651" s="207" t="s">
        <v>162</v>
      </c>
      <c r="E651" s="211" t="s">
        <v>77</v>
      </c>
      <c r="F651" s="212" t="s">
        <v>232</v>
      </c>
      <c r="G651" s="210"/>
      <c r="H651" s="213" t="s">
        <v>77</v>
      </c>
      <c r="I651" s="214"/>
      <c r="J651" s="210"/>
      <c r="K651" s="210"/>
      <c r="L651" s="215"/>
      <c r="M651" s="216"/>
      <c r="N651" s="217"/>
      <c r="O651" s="217"/>
      <c r="P651" s="217"/>
      <c r="Q651" s="217"/>
      <c r="R651" s="217"/>
      <c r="S651" s="217"/>
      <c r="T651" s="218"/>
      <c r="AT651" s="219" t="s">
        <v>162</v>
      </c>
      <c r="AU651" s="219" t="s">
        <v>90</v>
      </c>
      <c r="AV651" s="12" t="s">
        <v>23</v>
      </c>
      <c r="AW651" s="12" t="s">
        <v>41</v>
      </c>
      <c r="AX651" s="12" t="s">
        <v>79</v>
      </c>
      <c r="AY651" s="219" t="s">
        <v>151</v>
      </c>
    </row>
    <row r="652" spans="2:65" s="12" customFormat="1" x14ac:dyDescent="0.3">
      <c r="B652" s="209"/>
      <c r="C652" s="210"/>
      <c r="D652" s="207" t="s">
        <v>162</v>
      </c>
      <c r="E652" s="211" t="s">
        <v>77</v>
      </c>
      <c r="F652" s="212" t="s">
        <v>403</v>
      </c>
      <c r="G652" s="210"/>
      <c r="H652" s="213" t="s">
        <v>77</v>
      </c>
      <c r="I652" s="214"/>
      <c r="J652" s="210"/>
      <c r="K652" s="210"/>
      <c r="L652" s="215"/>
      <c r="M652" s="216"/>
      <c r="N652" s="217"/>
      <c r="O652" s="217"/>
      <c r="P652" s="217"/>
      <c r="Q652" s="217"/>
      <c r="R652" s="217"/>
      <c r="S652" s="217"/>
      <c r="T652" s="218"/>
      <c r="AT652" s="219" t="s">
        <v>162</v>
      </c>
      <c r="AU652" s="219" t="s">
        <v>90</v>
      </c>
      <c r="AV652" s="12" t="s">
        <v>23</v>
      </c>
      <c r="AW652" s="12" t="s">
        <v>41</v>
      </c>
      <c r="AX652" s="12" t="s">
        <v>79</v>
      </c>
      <c r="AY652" s="219" t="s">
        <v>151</v>
      </c>
    </row>
    <row r="653" spans="2:65" s="13" customFormat="1" x14ac:dyDescent="0.3">
      <c r="B653" s="220"/>
      <c r="C653" s="221"/>
      <c r="D653" s="207" t="s">
        <v>162</v>
      </c>
      <c r="E653" s="232" t="s">
        <v>77</v>
      </c>
      <c r="F653" s="233" t="s">
        <v>565</v>
      </c>
      <c r="G653" s="221"/>
      <c r="H653" s="234">
        <v>28.8</v>
      </c>
      <c r="I653" s="226"/>
      <c r="J653" s="221"/>
      <c r="K653" s="221"/>
      <c r="L653" s="227"/>
      <c r="M653" s="228"/>
      <c r="N653" s="229"/>
      <c r="O653" s="229"/>
      <c r="P653" s="229"/>
      <c r="Q653" s="229"/>
      <c r="R653" s="229"/>
      <c r="S653" s="229"/>
      <c r="T653" s="230"/>
      <c r="AT653" s="231" t="s">
        <v>162</v>
      </c>
      <c r="AU653" s="231" t="s">
        <v>90</v>
      </c>
      <c r="AV653" s="13" t="s">
        <v>90</v>
      </c>
      <c r="AW653" s="13" t="s">
        <v>41</v>
      </c>
      <c r="AX653" s="13" t="s">
        <v>79</v>
      </c>
      <c r="AY653" s="231" t="s">
        <v>151</v>
      </c>
    </row>
    <row r="654" spans="2:65" s="13" customFormat="1" x14ac:dyDescent="0.3">
      <c r="B654" s="220"/>
      <c r="C654" s="221"/>
      <c r="D654" s="207" t="s">
        <v>162</v>
      </c>
      <c r="E654" s="232" t="s">
        <v>77</v>
      </c>
      <c r="F654" s="233" t="s">
        <v>569</v>
      </c>
      <c r="G654" s="221"/>
      <c r="H654" s="234">
        <v>28.8</v>
      </c>
      <c r="I654" s="226"/>
      <c r="J654" s="221"/>
      <c r="K654" s="221"/>
      <c r="L654" s="227"/>
      <c r="M654" s="228"/>
      <c r="N654" s="229"/>
      <c r="O654" s="229"/>
      <c r="P654" s="229"/>
      <c r="Q654" s="229"/>
      <c r="R654" s="229"/>
      <c r="S654" s="229"/>
      <c r="T654" s="230"/>
      <c r="AT654" s="231" t="s">
        <v>162</v>
      </c>
      <c r="AU654" s="231" t="s">
        <v>90</v>
      </c>
      <c r="AV654" s="13" t="s">
        <v>90</v>
      </c>
      <c r="AW654" s="13" t="s">
        <v>41</v>
      </c>
      <c r="AX654" s="13" t="s">
        <v>79</v>
      </c>
      <c r="AY654" s="231" t="s">
        <v>151</v>
      </c>
    </row>
    <row r="655" spans="2:65" s="13" customFormat="1" x14ac:dyDescent="0.3">
      <c r="B655" s="220"/>
      <c r="C655" s="221"/>
      <c r="D655" s="207" t="s">
        <v>162</v>
      </c>
      <c r="E655" s="232" t="s">
        <v>77</v>
      </c>
      <c r="F655" s="233" t="s">
        <v>570</v>
      </c>
      <c r="G655" s="221"/>
      <c r="H655" s="234">
        <v>16.8</v>
      </c>
      <c r="I655" s="226"/>
      <c r="J655" s="221"/>
      <c r="K655" s="221"/>
      <c r="L655" s="227"/>
      <c r="M655" s="228"/>
      <c r="N655" s="229"/>
      <c r="O655" s="229"/>
      <c r="P655" s="229"/>
      <c r="Q655" s="229"/>
      <c r="R655" s="229"/>
      <c r="S655" s="229"/>
      <c r="T655" s="230"/>
      <c r="AT655" s="231" t="s">
        <v>162</v>
      </c>
      <c r="AU655" s="231" t="s">
        <v>90</v>
      </c>
      <c r="AV655" s="13" t="s">
        <v>90</v>
      </c>
      <c r="AW655" s="13" t="s">
        <v>41</v>
      </c>
      <c r="AX655" s="13" t="s">
        <v>79</v>
      </c>
      <c r="AY655" s="231" t="s">
        <v>151</v>
      </c>
    </row>
    <row r="656" spans="2:65" s="13" customFormat="1" x14ac:dyDescent="0.3">
      <c r="B656" s="220"/>
      <c r="C656" s="221"/>
      <c r="D656" s="207" t="s">
        <v>162</v>
      </c>
      <c r="E656" s="232" t="s">
        <v>77</v>
      </c>
      <c r="F656" s="233" t="s">
        <v>571</v>
      </c>
      <c r="G656" s="221"/>
      <c r="H656" s="234">
        <v>12</v>
      </c>
      <c r="I656" s="226"/>
      <c r="J656" s="221"/>
      <c r="K656" s="221"/>
      <c r="L656" s="227"/>
      <c r="M656" s="228"/>
      <c r="N656" s="229"/>
      <c r="O656" s="229"/>
      <c r="P656" s="229"/>
      <c r="Q656" s="229"/>
      <c r="R656" s="229"/>
      <c r="S656" s="229"/>
      <c r="T656" s="230"/>
      <c r="AT656" s="231" t="s">
        <v>162</v>
      </c>
      <c r="AU656" s="231" t="s">
        <v>90</v>
      </c>
      <c r="AV656" s="13" t="s">
        <v>90</v>
      </c>
      <c r="AW656" s="13" t="s">
        <v>41</v>
      </c>
      <c r="AX656" s="13" t="s">
        <v>79</v>
      </c>
      <c r="AY656" s="231" t="s">
        <v>151</v>
      </c>
    </row>
    <row r="657" spans="2:65" s="13" customFormat="1" x14ac:dyDescent="0.3">
      <c r="B657" s="220"/>
      <c r="C657" s="221"/>
      <c r="D657" s="207" t="s">
        <v>162</v>
      </c>
      <c r="E657" s="232" t="s">
        <v>77</v>
      </c>
      <c r="F657" s="233" t="s">
        <v>572</v>
      </c>
      <c r="G657" s="221"/>
      <c r="H657" s="234">
        <v>2</v>
      </c>
      <c r="I657" s="226"/>
      <c r="J657" s="221"/>
      <c r="K657" s="221"/>
      <c r="L657" s="227"/>
      <c r="M657" s="228"/>
      <c r="N657" s="229"/>
      <c r="O657" s="229"/>
      <c r="P657" s="229"/>
      <c r="Q657" s="229"/>
      <c r="R657" s="229"/>
      <c r="S657" s="229"/>
      <c r="T657" s="230"/>
      <c r="AT657" s="231" t="s">
        <v>162</v>
      </c>
      <c r="AU657" s="231" t="s">
        <v>90</v>
      </c>
      <c r="AV657" s="13" t="s">
        <v>90</v>
      </c>
      <c r="AW657" s="13" t="s">
        <v>41</v>
      </c>
      <c r="AX657" s="13" t="s">
        <v>79</v>
      </c>
      <c r="AY657" s="231" t="s">
        <v>151</v>
      </c>
    </row>
    <row r="658" spans="2:65" s="13" customFormat="1" x14ac:dyDescent="0.3">
      <c r="B658" s="220"/>
      <c r="C658" s="221"/>
      <c r="D658" s="207" t="s">
        <v>162</v>
      </c>
      <c r="E658" s="232" t="s">
        <v>77</v>
      </c>
      <c r="F658" s="233" t="s">
        <v>573</v>
      </c>
      <c r="G658" s="221"/>
      <c r="H658" s="234">
        <v>31.68</v>
      </c>
      <c r="I658" s="226"/>
      <c r="J658" s="221"/>
      <c r="K658" s="221"/>
      <c r="L658" s="227"/>
      <c r="M658" s="228"/>
      <c r="N658" s="229"/>
      <c r="O658" s="229"/>
      <c r="P658" s="229"/>
      <c r="Q658" s="229"/>
      <c r="R658" s="229"/>
      <c r="S658" s="229"/>
      <c r="T658" s="230"/>
      <c r="AT658" s="231" t="s">
        <v>162</v>
      </c>
      <c r="AU658" s="231" t="s">
        <v>90</v>
      </c>
      <c r="AV658" s="13" t="s">
        <v>90</v>
      </c>
      <c r="AW658" s="13" t="s">
        <v>41</v>
      </c>
      <c r="AX658" s="13" t="s">
        <v>79</v>
      </c>
      <c r="AY658" s="231" t="s">
        <v>151</v>
      </c>
    </row>
    <row r="659" spans="2:65" s="13" customFormat="1" x14ac:dyDescent="0.3">
      <c r="B659" s="220"/>
      <c r="C659" s="221"/>
      <c r="D659" s="207" t="s">
        <v>162</v>
      </c>
      <c r="E659" s="232" t="s">
        <v>77</v>
      </c>
      <c r="F659" s="233" t="s">
        <v>574</v>
      </c>
      <c r="G659" s="221"/>
      <c r="H659" s="234">
        <v>1.3</v>
      </c>
      <c r="I659" s="226"/>
      <c r="J659" s="221"/>
      <c r="K659" s="221"/>
      <c r="L659" s="227"/>
      <c r="M659" s="228"/>
      <c r="N659" s="229"/>
      <c r="O659" s="229"/>
      <c r="P659" s="229"/>
      <c r="Q659" s="229"/>
      <c r="R659" s="229"/>
      <c r="S659" s="229"/>
      <c r="T659" s="230"/>
      <c r="AT659" s="231" t="s">
        <v>162</v>
      </c>
      <c r="AU659" s="231" t="s">
        <v>90</v>
      </c>
      <c r="AV659" s="13" t="s">
        <v>90</v>
      </c>
      <c r="AW659" s="13" t="s">
        <v>41</v>
      </c>
      <c r="AX659" s="13" t="s">
        <v>79</v>
      </c>
      <c r="AY659" s="231" t="s">
        <v>151</v>
      </c>
    </row>
    <row r="660" spans="2:65" s="12" customFormat="1" x14ac:dyDescent="0.3">
      <c r="B660" s="209"/>
      <c r="C660" s="210"/>
      <c r="D660" s="207" t="s">
        <v>162</v>
      </c>
      <c r="E660" s="211" t="s">
        <v>77</v>
      </c>
      <c r="F660" s="212" t="s">
        <v>409</v>
      </c>
      <c r="G660" s="210"/>
      <c r="H660" s="213" t="s">
        <v>77</v>
      </c>
      <c r="I660" s="214"/>
      <c r="J660" s="210"/>
      <c r="K660" s="210"/>
      <c r="L660" s="215"/>
      <c r="M660" s="216"/>
      <c r="N660" s="217"/>
      <c r="O660" s="217"/>
      <c r="P660" s="217"/>
      <c r="Q660" s="217"/>
      <c r="R660" s="217"/>
      <c r="S660" s="217"/>
      <c r="T660" s="218"/>
      <c r="AT660" s="219" t="s">
        <v>162</v>
      </c>
      <c r="AU660" s="219" t="s">
        <v>90</v>
      </c>
      <c r="AV660" s="12" t="s">
        <v>23</v>
      </c>
      <c r="AW660" s="12" t="s">
        <v>41</v>
      </c>
      <c r="AX660" s="12" t="s">
        <v>79</v>
      </c>
      <c r="AY660" s="219" t="s">
        <v>151</v>
      </c>
    </row>
    <row r="661" spans="2:65" s="13" customFormat="1" x14ac:dyDescent="0.3">
      <c r="B661" s="220"/>
      <c r="C661" s="221"/>
      <c r="D661" s="207" t="s">
        <v>162</v>
      </c>
      <c r="E661" s="232" t="s">
        <v>77</v>
      </c>
      <c r="F661" s="233" t="s">
        <v>575</v>
      </c>
      <c r="G661" s="221"/>
      <c r="H661" s="234">
        <v>4.2</v>
      </c>
      <c r="I661" s="226"/>
      <c r="J661" s="221"/>
      <c r="K661" s="221"/>
      <c r="L661" s="227"/>
      <c r="M661" s="228"/>
      <c r="N661" s="229"/>
      <c r="O661" s="229"/>
      <c r="P661" s="229"/>
      <c r="Q661" s="229"/>
      <c r="R661" s="229"/>
      <c r="S661" s="229"/>
      <c r="T661" s="230"/>
      <c r="AT661" s="231" t="s">
        <v>162</v>
      </c>
      <c r="AU661" s="231" t="s">
        <v>90</v>
      </c>
      <c r="AV661" s="13" t="s">
        <v>90</v>
      </c>
      <c r="AW661" s="13" t="s">
        <v>41</v>
      </c>
      <c r="AX661" s="13" t="s">
        <v>79</v>
      </c>
      <c r="AY661" s="231" t="s">
        <v>151</v>
      </c>
    </row>
    <row r="662" spans="2:65" s="13" customFormat="1" x14ac:dyDescent="0.3">
      <c r="B662" s="220"/>
      <c r="C662" s="221"/>
      <c r="D662" s="207" t="s">
        <v>162</v>
      </c>
      <c r="E662" s="232" t="s">
        <v>77</v>
      </c>
      <c r="F662" s="233" t="s">
        <v>576</v>
      </c>
      <c r="G662" s="221"/>
      <c r="H662" s="234">
        <v>3.6</v>
      </c>
      <c r="I662" s="226"/>
      <c r="J662" s="221"/>
      <c r="K662" s="221"/>
      <c r="L662" s="227"/>
      <c r="M662" s="228"/>
      <c r="N662" s="229"/>
      <c r="O662" s="229"/>
      <c r="P662" s="229"/>
      <c r="Q662" s="229"/>
      <c r="R662" s="229"/>
      <c r="S662" s="229"/>
      <c r="T662" s="230"/>
      <c r="AT662" s="231" t="s">
        <v>162</v>
      </c>
      <c r="AU662" s="231" t="s">
        <v>90</v>
      </c>
      <c r="AV662" s="13" t="s">
        <v>90</v>
      </c>
      <c r="AW662" s="13" t="s">
        <v>41</v>
      </c>
      <c r="AX662" s="13" t="s">
        <v>79</v>
      </c>
      <c r="AY662" s="231" t="s">
        <v>151</v>
      </c>
    </row>
    <row r="663" spans="2:65" s="13" customFormat="1" x14ac:dyDescent="0.3">
      <c r="B663" s="220"/>
      <c r="C663" s="221"/>
      <c r="D663" s="207" t="s">
        <v>162</v>
      </c>
      <c r="E663" s="232" t="s">
        <v>77</v>
      </c>
      <c r="F663" s="233" t="s">
        <v>577</v>
      </c>
      <c r="G663" s="221"/>
      <c r="H663" s="234">
        <v>3</v>
      </c>
      <c r="I663" s="226"/>
      <c r="J663" s="221"/>
      <c r="K663" s="221"/>
      <c r="L663" s="227"/>
      <c r="M663" s="228"/>
      <c r="N663" s="229"/>
      <c r="O663" s="229"/>
      <c r="P663" s="229"/>
      <c r="Q663" s="229"/>
      <c r="R663" s="229"/>
      <c r="S663" s="229"/>
      <c r="T663" s="230"/>
      <c r="AT663" s="231" t="s">
        <v>162</v>
      </c>
      <c r="AU663" s="231" t="s">
        <v>90</v>
      </c>
      <c r="AV663" s="13" t="s">
        <v>90</v>
      </c>
      <c r="AW663" s="13" t="s">
        <v>41</v>
      </c>
      <c r="AX663" s="13" t="s">
        <v>79</v>
      </c>
      <c r="AY663" s="231" t="s">
        <v>151</v>
      </c>
    </row>
    <row r="664" spans="2:65" s="14" customFormat="1" x14ac:dyDescent="0.3">
      <c r="B664" s="235"/>
      <c r="C664" s="236"/>
      <c r="D664" s="207" t="s">
        <v>162</v>
      </c>
      <c r="E664" s="257" t="s">
        <v>77</v>
      </c>
      <c r="F664" s="258" t="s">
        <v>174</v>
      </c>
      <c r="G664" s="236"/>
      <c r="H664" s="259">
        <v>227.43</v>
      </c>
      <c r="I664" s="240"/>
      <c r="J664" s="236"/>
      <c r="K664" s="236"/>
      <c r="L664" s="241"/>
      <c r="M664" s="242"/>
      <c r="N664" s="243"/>
      <c r="O664" s="243"/>
      <c r="P664" s="243"/>
      <c r="Q664" s="243"/>
      <c r="R664" s="243"/>
      <c r="S664" s="243"/>
      <c r="T664" s="244"/>
      <c r="AT664" s="245" t="s">
        <v>162</v>
      </c>
      <c r="AU664" s="245" t="s">
        <v>90</v>
      </c>
      <c r="AV664" s="14" t="s">
        <v>158</v>
      </c>
      <c r="AW664" s="14" t="s">
        <v>41</v>
      </c>
      <c r="AX664" s="14" t="s">
        <v>23</v>
      </c>
      <c r="AY664" s="245" t="s">
        <v>151</v>
      </c>
    </row>
    <row r="665" spans="2:65" s="13" customFormat="1" x14ac:dyDescent="0.3">
      <c r="B665" s="220"/>
      <c r="C665" s="221"/>
      <c r="D665" s="222" t="s">
        <v>162</v>
      </c>
      <c r="E665" s="221"/>
      <c r="F665" s="224" t="s">
        <v>652</v>
      </c>
      <c r="G665" s="221"/>
      <c r="H665" s="225">
        <v>238.80199999999999</v>
      </c>
      <c r="I665" s="226"/>
      <c r="J665" s="221"/>
      <c r="K665" s="221"/>
      <c r="L665" s="227"/>
      <c r="M665" s="228"/>
      <c r="N665" s="229"/>
      <c r="O665" s="229"/>
      <c r="P665" s="229"/>
      <c r="Q665" s="229"/>
      <c r="R665" s="229"/>
      <c r="S665" s="229"/>
      <c r="T665" s="230"/>
      <c r="AT665" s="231" t="s">
        <v>162</v>
      </c>
      <c r="AU665" s="231" t="s">
        <v>90</v>
      </c>
      <c r="AV665" s="13" t="s">
        <v>90</v>
      </c>
      <c r="AW665" s="13" t="s">
        <v>4</v>
      </c>
      <c r="AX665" s="13" t="s">
        <v>23</v>
      </c>
      <c r="AY665" s="231" t="s">
        <v>151</v>
      </c>
    </row>
    <row r="666" spans="2:65" s="1" customFormat="1" ht="22.5" customHeight="1" x14ac:dyDescent="0.3">
      <c r="B666" s="36"/>
      <c r="C666" s="195" t="s">
        <v>653</v>
      </c>
      <c r="D666" s="195" t="s">
        <v>153</v>
      </c>
      <c r="E666" s="196" t="s">
        <v>654</v>
      </c>
      <c r="F666" s="197" t="s">
        <v>655</v>
      </c>
      <c r="G666" s="198" t="s">
        <v>156</v>
      </c>
      <c r="H666" s="199">
        <v>1084.5830000000001</v>
      </c>
      <c r="I666" s="200"/>
      <c r="J666" s="201">
        <f>ROUND(I666*H666,2)</f>
        <v>0</v>
      </c>
      <c r="K666" s="197" t="s">
        <v>157</v>
      </c>
      <c r="L666" s="56"/>
      <c r="M666" s="202" t="s">
        <v>77</v>
      </c>
      <c r="N666" s="203" t="s">
        <v>50</v>
      </c>
      <c r="O666" s="37"/>
      <c r="P666" s="204">
        <f>O666*H666</f>
        <v>0</v>
      </c>
      <c r="Q666" s="204">
        <v>4.8574999999999998E-3</v>
      </c>
      <c r="R666" s="204">
        <f>Q666*H666</f>
        <v>5.2683619225000005</v>
      </c>
      <c r="S666" s="204">
        <v>0</v>
      </c>
      <c r="T666" s="205">
        <f>S666*H666</f>
        <v>0</v>
      </c>
      <c r="AR666" s="19" t="s">
        <v>158</v>
      </c>
      <c r="AT666" s="19" t="s">
        <v>153</v>
      </c>
      <c r="AU666" s="19" t="s">
        <v>90</v>
      </c>
      <c r="AY666" s="19" t="s">
        <v>151</v>
      </c>
      <c r="BE666" s="206">
        <f>IF(N666="základní",J666,0)</f>
        <v>0</v>
      </c>
      <c r="BF666" s="206">
        <f>IF(N666="snížená",J666,0)</f>
        <v>0</v>
      </c>
      <c r="BG666" s="206">
        <f>IF(N666="zákl. přenesená",J666,0)</f>
        <v>0</v>
      </c>
      <c r="BH666" s="206">
        <f>IF(N666="sníž. přenesená",J666,0)</f>
        <v>0</v>
      </c>
      <c r="BI666" s="206">
        <f>IF(N666="nulová",J666,0)</f>
        <v>0</v>
      </c>
      <c r="BJ666" s="19" t="s">
        <v>90</v>
      </c>
      <c r="BK666" s="206">
        <f>ROUND(I666*H666,2)</f>
        <v>0</v>
      </c>
      <c r="BL666" s="19" t="s">
        <v>158</v>
      </c>
      <c r="BM666" s="19" t="s">
        <v>656</v>
      </c>
    </row>
    <row r="667" spans="2:65" s="1" customFormat="1" x14ac:dyDescent="0.3">
      <c r="B667" s="36"/>
      <c r="C667" s="58"/>
      <c r="D667" s="207" t="s">
        <v>160</v>
      </c>
      <c r="E667" s="58"/>
      <c r="F667" s="208" t="s">
        <v>657</v>
      </c>
      <c r="G667" s="58"/>
      <c r="H667" s="58"/>
      <c r="I667" s="163"/>
      <c r="J667" s="58"/>
      <c r="K667" s="58"/>
      <c r="L667" s="56"/>
      <c r="M667" s="73"/>
      <c r="N667" s="37"/>
      <c r="O667" s="37"/>
      <c r="P667" s="37"/>
      <c r="Q667" s="37"/>
      <c r="R667" s="37"/>
      <c r="S667" s="37"/>
      <c r="T667" s="74"/>
      <c r="AT667" s="19" t="s">
        <v>160</v>
      </c>
      <c r="AU667" s="19" t="s">
        <v>90</v>
      </c>
    </row>
    <row r="668" spans="2:65" s="12" customFormat="1" x14ac:dyDescent="0.3">
      <c r="B668" s="209"/>
      <c r="C668" s="210"/>
      <c r="D668" s="207" t="s">
        <v>162</v>
      </c>
      <c r="E668" s="211" t="s">
        <v>77</v>
      </c>
      <c r="F668" s="212" t="s">
        <v>204</v>
      </c>
      <c r="G668" s="210"/>
      <c r="H668" s="213" t="s">
        <v>77</v>
      </c>
      <c r="I668" s="214"/>
      <c r="J668" s="210"/>
      <c r="K668" s="210"/>
      <c r="L668" s="215"/>
      <c r="M668" s="216"/>
      <c r="N668" s="217"/>
      <c r="O668" s="217"/>
      <c r="P668" s="217"/>
      <c r="Q668" s="217"/>
      <c r="R668" s="217"/>
      <c r="S668" s="217"/>
      <c r="T668" s="218"/>
      <c r="AT668" s="219" t="s">
        <v>162</v>
      </c>
      <c r="AU668" s="219" t="s">
        <v>90</v>
      </c>
      <c r="AV668" s="12" t="s">
        <v>23</v>
      </c>
      <c r="AW668" s="12" t="s">
        <v>41</v>
      </c>
      <c r="AX668" s="12" t="s">
        <v>79</v>
      </c>
      <c r="AY668" s="219" t="s">
        <v>151</v>
      </c>
    </row>
    <row r="669" spans="2:65" s="12" customFormat="1" x14ac:dyDescent="0.3">
      <c r="B669" s="209"/>
      <c r="C669" s="210"/>
      <c r="D669" s="207" t="s">
        <v>162</v>
      </c>
      <c r="E669" s="211" t="s">
        <v>77</v>
      </c>
      <c r="F669" s="212" t="s">
        <v>658</v>
      </c>
      <c r="G669" s="210"/>
      <c r="H669" s="213" t="s">
        <v>77</v>
      </c>
      <c r="I669" s="214"/>
      <c r="J669" s="210"/>
      <c r="K669" s="210"/>
      <c r="L669" s="215"/>
      <c r="M669" s="216"/>
      <c r="N669" s="217"/>
      <c r="O669" s="217"/>
      <c r="P669" s="217"/>
      <c r="Q669" s="217"/>
      <c r="R669" s="217"/>
      <c r="S669" s="217"/>
      <c r="T669" s="218"/>
      <c r="AT669" s="219" t="s">
        <v>162</v>
      </c>
      <c r="AU669" s="219" t="s">
        <v>90</v>
      </c>
      <c r="AV669" s="12" t="s">
        <v>23</v>
      </c>
      <c r="AW669" s="12" t="s">
        <v>41</v>
      </c>
      <c r="AX669" s="12" t="s">
        <v>79</v>
      </c>
      <c r="AY669" s="219" t="s">
        <v>151</v>
      </c>
    </row>
    <row r="670" spans="2:65" s="13" customFormat="1" x14ac:dyDescent="0.3">
      <c r="B670" s="220"/>
      <c r="C670" s="221"/>
      <c r="D670" s="222" t="s">
        <v>162</v>
      </c>
      <c r="E670" s="223" t="s">
        <v>77</v>
      </c>
      <c r="F670" s="224" t="s">
        <v>659</v>
      </c>
      <c r="G670" s="221"/>
      <c r="H670" s="225">
        <v>1084.5830000000001</v>
      </c>
      <c r="I670" s="226"/>
      <c r="J670" s="221"/>
      <c r="K670" s="221"/>
      <c r="L670" s="227"/>
      <c r="M670" s="228"/>
      <c r="N670" s="229"/>
      <c r="O670" s="229"/>
      <c r="P670" s="229"/>
      <c r="Q670" s="229"/>
      <c r="R670" s="229"/>
      <c r="S670" s="229"/>
      <c r="T670" s="230"/>
      <c r="AT670" s="231" t="s">
        <v>162</v>
      </c>
      <c r="AU670" s="231" t="s">
        <v>90</v>
      </c>
      <c r="AV670" s="13" t="s">
        <v>90</v>
      </c>
      <c r="AW670" s="13" t="s">
        <v>41</v>
      </c>
      <c r="AX670" s="13" t="s">
        <v>23</v>
      </c>
      <c r="AY670" s="231" t="s">
        <v>151</v>
      </c>
    </row>
    <row r="671" spans="2:65" s="1" customFormat="1" ht="31.5" customHeight="1" x14ac:dyDescent="0.3">
      <c r="B671" s="36"/>
      <c r="C671" s="195" t="s">
        <v>660</v>
      </c>
      <c r="D671" s="195" t="s">
        <v>153</v>
      </c>
      <c r="E671" s="196" t="s">
        <v>661</v>
      </c>
      <c r="F671" s="197" t="s">
        <v>662</v>
      </c>
      <c r="G671" s="198" t="s">
        <v>156</v>
      </c>
      <c r="H671" s="199">
        <v>57.026000000000003</v>
      </c>
      <c r="I671" s="200"/>
      <c r="J671" s="201">
        <f>ROUND(I671*H671,2)</f>
        <v>0</v>
      </c>
      <c r="K671" s="197" t="s">
        <v>157</v>
      </c>
      <c r="L671" s="56"/>
      <c r="M671" s="202" t="s">
        <v>77</v>
      </c>
      <c r="N671" s="203" t="s">
        <v>50</v>
      </c>
      <c r="O671" s="37"/>
      <c r="P671" s="204">
        <f>O671*H671</f>
        <v>0</v>
      </c>
      <c r="Q671" s="204">
        <v>6.28E-3</v>
      </c>
      <c r="R671" s="204">
        <f>Q671*H671</f>
        <v>0.35812328000000004</v>
      </c>
      <c r="S671" s="204">
        <v>0</v>
      </c>
      <c r="T671" s="205">
        <f>S671*H671</f>
        <v>0</v>
      </c>
      <c r="AR671" s="19" t="s">
        <v>158</v>
      </c>
      <c r="AT671" s="19" t="s">
        <v>153</v>
      </c>
      <c r="AU671" s="19" t="s">
        <v>90</v>
      </c>
      <c r="AY671" s="19" t="s">
        <v>151</v>
      </c>
      <c r="BE671" s="206">
        <f>IF(N671="základní",J671,0)</f>
        <v>0</v>
      </c>
      <c r="BF671" s="206">
        <f>IF(N671="snížená",J671,0)</f>
        <v>0</v>
      </c>
      <c r="BG671" s="206">
        <f>IF(N671="zákl. přenesená",J671,0)</f>
        <v>0</v>
      </c>
      <c r="BH671" s="206">
        <f>IF(N671="sníž. přenesená",J671,0)</f>
        <v>0</v>
      </c>
      <c r="BI671" s="206">
        <f>IF(N671="nulová",J671,0)</f>
        <v>0</v>
      </c>
      <c r="BJ671" s="19" t="s">
        <v>90</v>
      </c>
      <c r="BK671" s="206">
        <f>ROUND(I671*H671,2)</f>
        <v>0</v>
      </c>
      <c r="BL671" s="19" t="s">
        <v>158</v>
      </c>
      <c r="BM671" s="19" t="s">
        <v>663</v>
      </c>
    </row>
    <row r="672" spans="2:65" s="1" customFormat="1" ht="27" x14ac:dyDescent="0.3">
      <c r="B672" s="36"/>
      <c r="C672" s="58"/>
      <c r="D672" s="207" t="s">
        <v>160</v>
      </c>
      <c r="E672" s="58"/>
      <c r="F672" s="208" t="s">
        <v>664</v>
      </c>
      <c r="G672" s="58"/>
      <c r="H672" s="58"/>
      <c r="I672" s="163"/>
      <c r="J672" s="58"/>
      <c r="K672" s="58"/>
      <c r="L672" s="56"/>
      <c r="M672" s="73"/>
      <c r="N672" s="37"/>
      <c r="O672" s="37"/>
      <c r="P672" s="37"/>
      <c r="Q672" s="37"/>
      <c r="R672" s="37"/>
      <c r="S672" s="37"/>
      <c r="T672" s="74"/>
      <c r="AT672" s="19" t="s">
        <v>160</v>
      </c>
      <c r="AU672" s="19" t="s">
        <v>90</v>
      </c>
    </row>
    <row r="673" spans="2:51" s="12" customFormat="1" x14ac:dyDescent="0.3">
      <c r="B673" s="209"/>
      <c r="C673" s="210"/>
      <c r="D673" s="207" t="s">
        <v>162</v>
      </c>
      <c r="E673" s="211" t="s">
        <v>77</v>
      </c>
      <c r="F673" s="212" t="s">
        <v>163</v>
      </c>
      <c r="G673" s="210"/>
      <c r="H673" s="213" t="s">
        <v>77</v>
      </c>
      <c r="I673" s="214"/>
      <c r="J673" s="210"/>
      <c r="K673" s="210"/>
      <c r="L673" s="215"/>
      <c r="M673" s="216"/>
      <c r="N673" s="217"/>
      <c r="O673" s="217"/>
      <c r="P673" s="217"/>
      <c r="Q673" s="217"/>
      <c r="R673" s="217"/>
      <c r="S673" s="217"/>
      <c r="T673" s="218"/>
      <c r="AT673" s="219" t="s">
        <v>162</v>
      </c>
      <c r="AU673" s="219" t="s">
        <v>90</v>
      </c>
      <c r="AV673" s="12" t="s">
        <v>23</v>
      </c>
      <c r="AW673" s="12" t="s">
        <v>41</v>
      </c>
      <c r="AX673" s="12" t="s">
        <v>79</v>
      </c>
      <c r="AY673" s="219" t="s">
        <v>151</v>
      </c>
    </row>
    <row r="674" spans="2:51" s="12" customFormat="1" x14ac:dyDescent="0.3">
      <c r="B674" s="209"/>
      <c r="C674" s="210"/>
      <c r="D674" s="207" t="s">
        <v>162</v>
      </c>
      <c r="E674" s="211" t="s">
        <v>77</v>
      </c>
      <c r="F674" s="212" t="s">
        <v>665</v>
      </c>
      <c r="G674" s="210"/>
      <c r="H674" s="213" t="s">
        <v>77</v>
      </c>
      <c r="I674" s="214"/>
      <c r="J674" s="210"/>
      <c r="K674" s="210"/>
      <c r="L674" s="215"/>
      <c r="M674" s="216"/>
      <c r="N674" s="217"/>
      <c r="O674" s="217"/>
      <c r="P674" s="217"/>
      <c r="Q674" s="217"/>
      <c r="R674" s="217"/>
      <c r="S674" s="217"/>
      <c r="T674" s="218"/>
      <c r="AT674" s="219" t="s">
        <v>162</v>
      </c>
      <c r="AU674" s="219" t="s">
        <v>90</v>
      </c>
      <c r="AV674" s="12" t="s">
        <v>23</v>
      </c>
      <c r="AW674" s="12" t="s">
        <v>41</v>
      </c>
      <c r="AX674" s="12" t="s">
        <v>79</v>
      </c>
      <c r="AY674" s="219" t="s">
        <v>151</v>
      </c>
    </row>
    <row r="675" spans="2:51" s="13" customFormat="1" x14ac:dyDescent="0.3">
      <c r="B675" s="220"/>
      <c r="C675" s="221"/>
      <c r="D675" s="207" t="s">
        <v>162</v>
      </c>
      <c r="E675" s="232" t="s">
        <v>77</v>
      </c>
      <c r="F675" s="233" t="s">
        <v>666</v>
      </c>
      <c r="G675" s="221"/>
      <c r="H675" s="234">
        <v>19.210999999999999</v>
      </c>
      <c r="I675" s="226"/>
      <c r="J675" s="221"/>
      <c r="K675" s="221"/>
      <c r="L675" s="227"/>
      <c r="M675" s="228"/>
      <c r="N675" s="229"/>
      <c r="O675" s="229"/>
      <c r="P675" s="229"/>
      <c r="Q675" s="229"/>
      <c r="R675" s="229"/>
      <c r="S675" s="229"/>
      <c r="T675" s="230"/>
      <c r="AT675" s="231" t="s">
        <v>162</v>
      </c>
      <c r="AU675" s="231" t="s">
        <v>90</v>
      </c>
      <c r="AV675" s="13" t="s">
        <v>90</v>
      </c>
      <c r="AW675" s="13" t="s">
        <v>41</v>
      </c>
      <c r="AX675" s="13" t="s">
        <v>79</v>
      </c>
      <c r="AY675" s="231" t="s">
        <v>151</v>
      </c>
    </row>
    <row r="676" spans="2:51" s="13" customFormat="1" x14ac:dyDescent="0.3">
      <c r="B676" s="220"/>
      <c r="C676" s="221"/>
      <c r="D676" s="207" t="s">
        <v>162</v>
      </c>
      <c r="E676" s="232" t="s">
        <v>77</v>
      </c>
      <c r="F676" s="233" t="s">
        <v>667</v>
      </c>
      <c r="G676" s="221"/>
      <c r="H676" s="234">
        <v>12.265000000000001</v>
      </c>
      <c r="I676" s="226"/>
      <c r="J676" s="221"/>
      <c r="K676" s="221"/>
      <c r="L676" s="227"/>
      <c r="M676" s="228"/>
      <c r="N676" s="229"/>
      <c r="O676" s="229"/>
      <c r="P676" s="229"/>
      <c r="Q676" s="229"/>
      <c r="R676" s="229"/>
      <c r="S676" s="229"/>
      <c r="T676" s="230"/>
      <c r="AT676" s="231" t="s">
        <v>162</v>
      </c>
      <c r="AU676" s="231" t="s">
        <v>90</v>
      </c>
      <c r="AV676" s="13" t="s">
        <v>90</v>
      </c>
      <c r="AW676" s="13" t="s">
        <v>41</v>
      </c>
      <c r="AX676" s="13" t="s">
        <v>79</v>
      </c>
      <c r="AY676" s="231" t="s">
        <v>151</v>
      </c>
    </row>
    <row r="677" spans="2:51" s="13" customFormat="1" x14ac:dyDescent="0.3">
      <c r="B677" s="220"/>
      <c r="C677" s="221"/>
      <c r="D677" s="207" t="s">
        <v>162</v>
      </c>
      <c r="E677" s="232" t="s">
        <v>77</v>
      </c>
      <c r="F677" s="233" t="s">
        <v>668</v>
      </c>
      <c r="G677" s="221"/>
      <c r="H677" s="234">
        <v>30.417000000000002</v>
      </c>
      <c r="I677" s="226"/>
      <c r="J677" s="221"/>
      <c r="K677" s="221"/>
      <c r="L677" s="227"/>
      <c r="M677" s="228"/>
      <c r="N677" s="229"/>
      <c r="O677" s="229"/>
      <c r="P677" s="229"/>
      <c r="Q677" s="229"/>
      <c r="R677" s="229"/>
      <c r="S677" s="229"/>
      <c r="T677" s="230"/>
      <c r="AT677" s="231" t="s">
        <v>162</v>
      </c>
      <c r="AU677" s="231" t="s">
        <v>90</v>
      </c>
      <c r="AV677" s="13" t="s">
        <v>90</v>
      </c>
      <c r="AW677" s="13" t="s">
        <v>41</v>
      </c>
      <c r="AX677" s="13" t="s">
        <v>79</v>
      </c>
      <c r="AY677" s="231" t="s">
        <v>151</v>
      </c>
    </row>
    <row r="678" spans="2:51" s="12" customFormat="1" x14ac:dyDescent="0.3">
      <c r="B678" s="209"/>
      <c r="C678" s="210"/>
      <c r="D678" s="207" t="s">
        <v>162</v>
      </c>
      <c r="E678" s="211" t="s">
        <v>77</v>
      </c>
      <c r="F678" s="212" t="s">
        <v>456</v>
      </c>
      <c r="G678" s="210"/>
      <c r="H678" s="213" t="s">
        <v>77</v>
      </c>
      <c r="I678" s="214"/>
      <c r="J678" s="210"/>
      <c r="K678" s="210"/>
      <c r="L678" s="215"/>
      <c r="M678" s="216"/>
      <c r="N678" s="217"/>
      <c r="O678" s="217"/>
      <c r="P678" s="217"/>
      <c r="Q678" s="217"/>
      <c r="R678" s="217"/>
      <c r="S678" s="217"/>
      <c r="T678" s="218"/>
      <c r="AT678" s="219" t="s">
        <v>162</v>
      </c>
      <c r="AU678" s="219" t="s">
        <v>90</v>
      </c>
      <c r="AV678" s="12" t="s">
        <v>23</v>
      </c>
      <c r="AW678" s="12" t="s">
        <v>41</v>
      </c>
      <c r="AX678" s="12" t="s">
        <v>79</v>
      </c>
      <c r="AY678" s="219" t="s">
        <v>151</v>
      </c>
    </row>
    <row r="679" spans="2:51" s="13" customFormat="1" x14ac:dyDescent="0.3">
      <c r="B679" s="220"/>
      <c r="C679" s="221"/>
      <c r="D679" s="207" t="s">
        <v>162</v>
      </c>
      <c r="E679" s="232" t="s">
        <v>77</v>
      </c>
      <c r="F679" s="233" t="s">
        <v>426</v>
      </c>
      <c r="G679" s="221"/>
      <c r="H679" s="234">
        <v>-5.76</v>
      </c>
      <c r="I679" s="226"/>
      <c r="J679" s="221"/>
      <c r="K679" s="221"/>
      <c r="L679" s="227"/>
      <c r="M679" s="228"/>
      <c r="N679" s="229"/>
      <c r="O679" s="229"/>
      <c r="P679" s="229"/>
      <c r="Q679" s="229"/>
      <c r="R679" s="229"/>
      <c r="S679" s="229"/>
      <c r="T679" s="230"/>
      <c r="AT679" s="231" t="s">
        <v>162</v>
      </c>
      <c r="AU679" s="231" t="s">
        <v>90</v>
      </c>
      <c r="AV679" s="13" t="s">
        <v>90</v>
      </c>
      <c r="AW679" s="13" t="s">
        <v>41</v>
      </c>
      <c r="AX679" s="13" t="s">
        <v>79</v>
      </c>
      <c r="AY679" s="231" t="s">
        <v>151</v>
      </c>
    </row>
    <row r="680" spans="2:51" s="13" customFormat="1" x14ac:dyDescent="0.3">
      <c r="B680" s="220"/>
      <c r="C680" s="221"/>
      <c r="D680" s="207" t="s">
        <v>162</v>
      </c>
      <c r="E680" s="232" t="s">
        <v>77</v>
      </c>
      <c r="F680" s="233" t="s">
        <v>434</v>
      </c>
      <c r="G680" s="221"/>
      <c r="H680" s="234">
        <v>-2.52</v>
      </c>
      <c r="I680" s="226"/>
      <c r="J680" s="221"/>
      <c r="K680" s="221"/>
      <c r="L680" s="227"/>
      <c r="M680" s="228"/>
      <c r="N680" s="229"/>
      <c r="O680" s="229"/>
      <c r="P680" s="229"/>
      <c r="Q680" s="229"/>
      <c r="R680" s="229"/>
      <c r="S680" s="229"/>
      <c r="T680" s="230"/>
      <c r="AT680" s="231" t="s">
        <v>162</v>
      </c>
      <c r="AU680" s="231" t="s">
        <v>90</v>
      </c>
      <c r="AV680" s="13" t="s">
        <v>90</v>
      </c>
      <c r="AW680" s="13" t="s">
        <v>41</v>
      </c>
      <c r="AX680" s="13" t="s">
        <v>79</v>
      </c>
      <c r="AY680" s="231" t="s">
        <v>151</v>
      </c>
    </row>
    <row r="681" spans="2:51" s="13" customFormat="1" x14ac:dyDescent="0.3">
      <c r="B681" s="220"/>
      <c r="C681" s="221"/>
      <c r="D681" s="207" t="s">
        <v>162</v>
      </c>
      <c r="E681" s="232" t="s">
        <v>77</v>
      </c>
      <c r="F681" s="233" t="s">
        <v>435</v>
      </c>
      <c r="G681" s="221"/>
      <c r="H681" s="234">
        <v>-2.16</v>
      </c>
      <c r="I681" s="226"/>
      <c r="J681" s="221"/>
      <c r="K681" s="221"/>
      <c r="L681" s="227"/>
      <c r="M681" s="228"/>
      <c r="N681" s="229"/>
      <c r="O681" s="229"/>
      <c r="P681" s="229"/>
      <c r="Q681" s="229"/>
      <c r="R681" s="229"/>
      <c r="S681" s="229"/>
      <c r="T681" s="230"/>
      <c r="AT681" s="231" t="s">
        <v>162</v>
      </c>
      <c r="AU681" s="231" t="s">
        <v>90</v>
      </c>
      <c r="AV681" s="13" t="s">
        <v>90</v>
      </c>
      <c r="AW681" s="13" t="s">
        <v>41</v>
      </c>
      <c r="AX681" s="13" t="s">
        <v>79</v>
      </c>
      <c r="AY681" s="231" t="s">
        <v>151</v>
      </c>
    </row>
    <row r="682" spans="2:51" s="13" customFormat="1" x14ac:dyDescent="0.3">
      <c r="B682" s="220"/>
      <c r="C682" s="221"/>
      <c r="D682" s="207" t="s">
        <v>162</v>
      </c>
      <c r="E682" s="232" t="s">
        <v>77</v>
      </c>
      <c r="F682" s="233" t="s">
        <v>436</v>
      </c>
      <c r="G682" s="221"/>
      <c r="H682" s="234">
        <v>-1.8</v>
      </c>
      <c r="I682" s="226"/>
      <c r="J682" s="221"/>
      <c r="K682" s="221"/>
      <c r="L682" s="227"/>
      <c r="M682" s="228"/>
      <c r="N682" s="229"/>
      <c r="O682" s="229"/>
      <c r="P682" s="229"/>
      <c r="Q682" s="229"/>
      <c r="R682" s="229"/>
      <c r="S682" s="229"/>
      <c r="T682" s="230"/>
      <c r="AT682" s="231" t="s">
        <v>162</v>
      </c>
      <c r="AU682" s="231" t="s">
        <v>90</v>
      </c>
      <c r="AV682" s="13" t="s">
        <v>90</v>
      </c>
      <c r="AW682" s="13" t="s">
        <v>41</v>
      </c>
      <c r="AX682" s="13" t="s">
        <v>79</v>
      </c>
      <c r="AY682" s="231" t="s">
        <v>151</v>
      </c>
    </row>
    <row r="683" spans="2:51" s="13" customFormat="1" x14ac:dyDescent="0.3">
      <c r="B683" s="220"/>
      <c r="C683" s="221"/>
      <c r="D683" s="207" t="s">
        <v>162</v>
      </c>
      <c r="E683" s="232" t="s">
        <v>77</v>
      </c>
      <c r="F683" s="233" t="s">
        <v>457</v>
      </c>
      <c r="G683" s="221"/>
      <c r="H683" s="234">
        <v>-3.6</v>
      </c>
      <c r="I683" s="226"/>
      <c r="J683" s="221"/>
      <c r="K683" s="221"/>
      <c r="L683" s="227"/>
      <c r="M683" s="228"/>
      <c r="N683" s="229"/>
      <c r="O683" s="229"/>
      <c r="P683" s="229"/>
      <c r="Q683" s="229"/>
      <c r="R683" s="229"/>
      <c r="S683" s="229"/>
      <c r="T683" s="230"/>
      <c r="AT683" s="231" t="s">
        <v>162</v>
      </c>
      <c r="AU683" s="231" t="s">
        <v>90</v>
      </c>
      <c r="AV683" s="13" t="s">
        <v>90</v>
      </c>
      <c r="AW683" s="13" t="s">
        <v>41</v>
      </c>
      <c r="AX683" s="13" t="s">
        <v>79</v>
      </c>
      <c r="AY683" s="231" t="s">
        <v>151</v>
      </c>
    </row>
    <row r="684" spans="2:51" s="15" customFormat="1" x14ac:dyDescent="0.3">
      <c r="B684" s="260"/>
      <c r="C684" s="261"/>
      <c r="D684" s="207" t="s">
        <v>162</v>
      </c>
      <c r="E684" s="262" t="s">
        <v>77</v>
      </c>
      <c r="F684" s="263" t="s">
        <v>321</v>
      </c>
      <c r="G684" s="261"/>
      <c r="H684" s="264">
        <v>46.052999999999997</v>
      </c>
      <c r="I684" s="265"/>
      <c r="J684" s="261"/>
      <c r="K684" s="261"/>
      <c r="L684" s="266"/>
      <c r="M684" s="267"/>
      <c r="N684" s="268"/>
      <c r="O684" s="268"/>
      <c r="P684" s="268"/>
      <c r="Q684" s="268"/>
      <c r="R684" s="268"/>
      <c r="S684" s="268"/>
      <c r="T684" s="269"/>
      <c r="AT684" s="270" t="s">
        <v>162</v>
      </c>
      <c r="AU684" s="270" t="s">
        <v>90</v>
      </c>
      <c r="AV684" s="15" t="s">
        <v>175</v>
      </c>
      <c r="AW684" s="15" t="s">
        <v>41</v>
      </c>
      <c r="AX684" s="15" t="s">
        <v>79</v>
      </c>
      <c r="AY684" s="270" t="s">
        <v>151</v>
      </c>
    </row>
    <row r="685" spans="2:51" s="12" customFormat="1" x14ac:dyDescent="0.3">
      <c r="B685" s="209"/>
      <c r="C685" s="210"/>
      <c r="D685" s="207" t="s">
        <v>162</v>
      </c>
      <c r="E685" s="211" t="s">
        <v>77</v>
      </c>
      <c r="F685" s="212" t="s">
        <v>669</v>
      </c>
      <c r="G685" s="210"/>
      <c r="H685" s="213" t="s">
        <v>77</v>
      </c>
      <c r="I685" s="214"/>
      <c r="J685" s="210"/>
      <c r="K685" s="210"/>
      <c r="L685" s="215"/>
      <c r="M685" s="216"/>
      <c r="N685" s="217"/>
      <c r="O685" s="217"/>
      <c r="P685" s="217"/>
      <c r="Q685" s="217"/>
      <c r="R685" s="217"/>
      <c r="S685" s="217"/>
      <c r="T685" s="218"/>
      <c r="AT685" s="219" t="s">
        <v>162</v>
      </c>
      <c r="AU685" s="219" t="s">
        <v>90</v>
      </c>
      <c r="AV685" s="12" t="s">
        <v>23</v>
      </c>
      <c r="AW685" s="12" t="s">
        <v>41</v>
      </c>
      <c r="AX685" s="12" t="s">
        <v>79</v>
      </c>
      <c r="AY685" s="219" t="s">
        <v>151</v>
      </c>
    </row>
    <row r="686" spans="2:51" s="13" customFormat="1" x14ac:dyDescent="0.3">
      <c r="B686" s="220"/>
      <c r="C686" s="221"/>
      <c r="D686" s="207" t="s">
        <v>162</v>
      </c>
      <c r="E686" s="232" t="s">
        <v>77</v>
      </c>
      <c r="F686" s="233" t="s">
        <v>444</v>
      </c>
      <c r="G686" s="221"/>
      <c r="H686" s="234">
        <v>2.343</v>
      </c>
      <c r="I686" s="226"/>
      <c r="J686" s="221"/>
      <c r="K686" s="221"/>
      <c r="L686" s="227"/>
      <c r="M686" s="228"/>
      <c r="N686" s="229"/>
      <c r="O686" s="229"/>
      <c r="P686" s="229"/>
      <c r="Q686" s="229"/>
      <c r="R686" s="229"/>
      <c r="S686" s="229"/>
      <c r="T686" s="230"/>
      <c r="AT686" s="231" t="s">
        <v>162</v>
      </c>
      <c r="AU686" s="231" t="s">
        <v>90</v>
      </c>
      <c r="AV686" s="13" t="s">
        <v>90</v>
      </c>
      <c r="AW686" s="13" t="s">
        <v>41</v>
      </c>
      <c r="AX686" s="13" t="s">
        <v>79</v>
      </c>
      <c r="AY686" s="231" t="s">
        <v>151</v>
      </c>
    </row>
    <row r="687" spans="2:51" s="13" customFormat="1" x14ac:dyDescent="0.3">
      <c r="B687" s="220"/>
      <c r="C687" s="221"/>
      <c r="D687" s="207" t="s">
        <v>162</v>
      </c>
      <c r="E687" s="232" t="s">
        <v>77</v>
      </c>
      <c r="F687" s="233" t="s">
        <v>445</v>
      </c>
      <c r="G687" s="221"/>
      <c r="H687" s="234">
        <v>4.53</v>
      </c>
      <c r="I687" s="226"/>
      <c r="J687" s="221"/>
      <c r="K687" s="221"/>
      <c r="L687" s="227"/>
      <c r="M687" s="228"/>
      <c r="N687" s="229"/>
      <c r="O687" s="229"/>
      <c r="P687" s="229"/>
      <c r="Q687" s="229"/>
      <c r="R687" s="229"/>
      <c r="S687" s="229"/>
      <c r="T687" s="230"/>
      <c r="AT687" s="231" t="s">
        <v>162</v>
      </c>
      <c r="AU687" s="231" t="s">
        <v>90</v>
      </c>
      <c r="AV687" s="13" t="s">
        <v>90</v>
      </c>
      <c r="AW687" s="13" t="s">
        <v>41</v>
      </c>
      <c r="AX687" s="13" t="s">
        <v>79</v>
      </c>
      <c r="AY687" s="231" t="s">
        <v>151</v>
      </c>
    </row>
    <row r="688" spans="2:51" s="13" customFormat="1" x14ac:dyDescent="0.3">
      <c r="B688" s="220"/>
      <c r="C688" s="221"/>
      <c r="D688" s="207" t="s">
        <v>162</v>
      </c>
      <c r="E688" s="232" t="s">
        <v>77</v>
      </c>
      <c r="F688" s="233" t="s">
        <v>446</v>
      </c>
      <c r="G688" s="221"/>
      <c r="H688" s="234">
        <v>4.0999999999999996</v>
      </c>
      <c r="I688" s="226"/>
      <c r="J688" s="221"/>
      <c r="K688" s="221"/>
      <c r="L688" s="227"/>
      <c r="M688" s="228"/>
      <c r="N688" s="229"/>
      <c r="O688" s="229"/>
      <c r="P688" s="229"/>
      <c r="Q688" s="229"/>
      <c r="R688" s="229"/>
      <c r="S688" s="229"/>
      <c r="T688" s="230"/>
      <c r="AT688" s="231" t="s">
        <v>162</v>
      </c>
      <c r="AU688" s="231" t="s">
        <v>90</v>
      </c>
      <c r="AV688" s="13" t="s">
        <v>90</v>
      </c>
      <c r="AW688" s="13" t="s">
        <v>41</v>
      </c>
      <c r="AX688" s="13" t="s">
        <v>79</v>
      </c>
      <c r="AY688" s="231" t="s">
        <v>151</v>
      </c>
    </row>
    <row r="689" spans="2:65" s="15" customFormat="1" x14ac:dyDescent="0.3">
      <c r="B689" s="260"/>
      <c r="C689" s="261"/>
      <c r="D689" s="207" t="s">
        <v>162</v>
      </c>
      <c r="E689" s="262" t="s">
        <v>77</v>
      </c>
      <c r="F689" s="263" t="s">
        <v>321</v>
      </c>
      <c r="G689" s="261"/>
      <c r="H689" s="264">
        <v>10.973000000000001</v>
      </c>
      <c r="I689" s="265"/>
      <c r="J689" s="261"/>
      <c r="K689" s="261"/>
      <c r="L689" s="266"/>
      <c r="M689" s="267"/>
      <c r="N689" s="268"/>
      <c r="O689" s="268"/>
      <c r="P689" s="268"/>
      <c r="Q689" s="268"/>
      <c r="R689" s="268"/>
      <c r="S689" s="268"/>
      <c r="T689" s="269"/>
      <c r="AT689" s="270" t="s">
        <v>162</v>
      </c>
      <c r="AU689" s="270" t="s">
        <v>90</v>
      </c>
      <c r="AV689" s="15" t="s">
        <v>175</v>
      </c>
      <c r="AW689" s="15" t="s">
        <v>41</v>
      </c>
      <c r="AX689" s="15" t="s">
        <v>79</v>
      </c>
      <c r="AY689" s="270" t="s">
        <v>151</v>
      </c>
    </row>
    <row r="690" spans="2:65" s="14" customFormat="1" x14ac:dyDescent="0.3">
      <c r="B690" s="235"/>
      <c r="C690" s="236"/>
      <c r="D690" s="222" t="s">
        <v>162</v>
      </c>
      <c r="E690" s="237" t="s">
        <v>77</v>
      </c>
      <c r="F690" s="238" t="s">
        <v>174</v>
      </c>
      <c r="G690" s="236"/>
      <c r="H690" s="239">
        <v>57.026000000000003</v>
      </c>
      <c r="I690" s="240"/>
      <c r="J690" s="236"/>
      <c r="K690" s="236"/>
      <c r="L690" s="241"/>
      <c r="M690" s="242"/>
      <c r="N690" s="243"/>
      <c r="O690" s="243"/>
      <c r="P690" s="243"/>
      <c r="Q690" s="243"/>
      <c r="R690" s="243"/>
      <c r="S690" s="243"/>
      <c r="T690" s="244"/>
      <c r="AT690" s="245" t="s">
        <v>162</v>
      </c>
      <c r="AU690" s="245" t="s">
        <v>90</v>
      </c>
      <c r="AV690" s="14" t="s">
        <v>158</v>
      </c>
      <c r="AW690" s="14" t="s">
        <v>41</v>
      </c>
      <c r="AX690" s="14" t="s">
        <v>23</v>
      </c>
      <c r="AY690" s="245" t="s">
        <v>151</v>
      </c>
    </row>
    <row r="691" spans="2:65" s="1" customFormat="1" ht="22.5" customHeight="1" x14ac:dyDescent="0.3">
      <c r="B691" s="36"/>
      <c r="C691" s="195" t="s">
        <v>670</v>
      </c>
      <c r="D691" s="195" t="s">
        <v>153</v>
      </c>
      <c r="E691" s="196" t="s">
        <v>671</v>
      </c>
      <c r="F691" s="197" t="s">
        <v>672</v>
      </c>
      <c r="G691" s="198" t="s">
        <v>156</v>
      </c>
      <c r="H691" s="199">
        <v>1355.904</v>
      </c>
      <c r="I691" s="200"/>
      <c r="J691" s="201">
        <f>ROUND(I691*H691,2)</f>
        <v>0</v>
      </c>
      <c r="K691" s="197" t="s">
        <v>157</v>
      </c>
      <c r="L691" s="56"/>
      <c r="M691" s="202" t="s">
        <v>77</v>
      </c>
      <c r="N691" s="203" t="s">
        <v>50</v>
      </c>
      <c r="O691" s="37"/>
      <c r="P691" s="204">
        <f>O691*H691</f>
        <v>0</v>
      </c>
      <c r="Q691" s="204">
        <v>2.6800000000000001E-3</v>
      </c>
      <c r="R691" s="204">
        <f>Q691*H691</f>
        <v>3.63382272</v>
      </c>
      <c r="S691" s="204">
        <v>0</v>
      </c>
      <c r="T691" s="205">
        <f>S691*H691</f>
        <v>0</v>
      </c>
      <c r="AR691" s="19" t="s">
        <v>158</v>
      </c>
      <c r="AT691" s="19" t="s">
        <v>153</v>
      </c>
      <c r="AU691" s="19" t="s">
        <v>90</v>
      </c>
      <c r="AY691" s="19" t="s">
        <v>151</v>
      </c>
      <c r="BE691" s="206">
        <f>IF(N691="základní",J691,0)</f>
        <v>0</v>
      </c>
      <c r="BF691" s="206">
        <f>IF(N691="snížená",J691,0)</f>
        <v>0</v>
      </c>
      <c r="BG691" s="206">
        <f>IF(N691="zákl. přenesená",J691,0)</f>
        <v>0</v>
      </c>
      <c r="BH691" s="206">
        <f>IF(N691="sníž. přenesená",J691,0)</f>
        <v>0</v>
      </c>
      <c r="BI691" s="206">
        <f>IF(N691="nulová",J691,0)</f>
        <v>0</v>
      </c>
      <c r="BJ691" s="19" t="s">
        <v>90</v>
      </c>
      <c r="BK691" s="206">
        <f>ROUND(I691*H691,2)</f>
        <v>0</v>
      </c>
      <c r="BL691" s="19" t="s">
        <v>158</v>
      </c>
      <c r="BM691" s="19" t="s">
        <v>673</v>
      </c>
    </row>
    <row r="692" spans="2:65" s="1" customFormat="1" ht="27" x14ac:dyDescent="0.3">
      <c r="B692" s="36"/>
      <c r="C692" s="58"/>
      <c r="D692" s="207" t="s">
        <v>160</v>
      </c>
      <c r="E692" s="58"/>
      <c r="F692" s="208" t="s">
        <v>674</v>
      </c>
      <c r="G692" s="58"/>
      <c r="H692" s="58"/>
      <c r="I692" s="163"/>
      <c r="J692" s="58"/>
      <c r="K692" s="58"/>
      <c r="L692" s="56"/>
      <c r="M692" s="73"/>
      <c r="N692" s="37"/>
      <c r="O692" s="37"/>
      <c r="P692" s="37"/>
      <c r="Q692" s="37"/>
      <c r="R692" s="37"/>
      <c r="S692" s="37"/>
      <c r="T692" s="74"/>
      <c r="AT692" s="19" t="s">
        <v>160</v>
      </c>
      <c r="AU692" s="19" t="s">
        <v>90</v>
      </c>
    </row>
    <row r="693" spans="2:65" s="12" customFormat="1" x14ac:dyDescent="0.3">
      <c r="B693" s="209"/>
      <c r="C693" s="210"/>
      <c r="D693" s="207" t="s">
        <v>162</v>
      </c>
      <c r="E693" s="211" t="s">
        <v>77</v>
      </c>
      <c r="F693" s="212" t="s">
        <v>675</v>
      </c>
      <c r="G693" s="210"/>
      <c r="H693" s="213" t="s">
        <v>77</v>
      </c>
      <c r="I693" s="214"/>
      <c r="J693" s="210"/>
      <c r="K693" s="210"/>
      <c r="L693" s="215"/>
      <c r="M693" s="216"/>
      <c r="N693" s="217"/>
      <c r="O693" s="217"/>
      <c r="P693" s="217"/>
      <c r="Q693" s="217"/>
      <c r="R693" s="217"/>
      <c r="S693" s="217"/>
      <c r="T693" s="218"/>
      <c r="AT693" s="219" t="s">
        <v>162</v>
      </c>
      <c r="AU693" s="219" t="s">
        <v>90</v>
      </c>
      <c r="AV693" s="12" t="s">
        <v>23</v>
      </c>
      <c r="AW693" s="12" t="s">
        <v>41</v>
      </c>
      <c r="AX693" s="12" t="s">
        <v>79</v>
      </c>
      <c r="AY693" s="219" t="s">
        <v>151</v>
      </c>
    </row>
    <row r="694" spans="2:65" s="12" customFormat="1" x14ac:dyDescent="0.3">
      <c r="B694" s="209"/>
      <c r="C694" s="210"/>
      <c r="D694" s="207" t="s">
        <v>162</v>
      </c>
      <c r="E694" s="211" t="s">
        <v>77</v>
      </c>
      <c r="F694" s="212" t="s">
        <v>676</v>
      </c>
      <c r="G694" s="210"/>
      <c r="H694" s="213" t="s">
        <v>77</v>
      </c>
      <c r="I694" s="214"/>
      <c r="J694" s="210"/>
      <c r="K694" s="210"/>
      <c r="L694" s="215"/>
      <c r="M694" s="216"/>
      <c r="N694" s="217"/>
      <c r="O694" s="217"/>
      <c r="P694" s="217"/>
      <c r="Q694" s="217"/>
      <c r="R694" s="217"/>
      <c r="S694" s="217"/>
      <c r="T694" s="218"/>
      <c r="AT694" s="219" t="s">
        <v>162</v>
      </c>
      <c r="AU694" s="219" t="s">
        <v>90</v>
      </c>
      <c r="AV694" s="12" t="s">
        <v>23</v>
      </c>
      <c r="AW694" s="12" t="s">
        <v>41</v>
      </c>
      <c r="AX694" s="12" t="s">
        <v>79</v>
      </c>
      <c r="AY694" s="219" t="s">
        <v>151</v>
      </c>
    </row>
    <row r="695" spans="2:65" s="13" customFormat="1" x14ac:dyDescent="0.3">
      <c r="B695" s="220"/>
      <c r="C695" s="221"/>
      <c r="D695" s="207" t="s">
        <v>162</v>
      </c>
      <c r="E695" s="232" t="s">
        <v>77</v>
      </c>
      <c r="F695" s="233" t="s">
        <v>677</v>
      </c>
      <c r="G695" s="221"/>
      <c r="H695" s="234">
        <v>829.178</v>
      </c>
      <c r="I695" s="226"/>
      <c r="J695" s="221"/>
      <c r="K695" s="221"/>
      <c r="L695" s="227"/>
      <c r="M695" s="228"/>
      <c r="N695" s="229"/>
      <c r="O695" s="229"/>
      <c r="P695" s="229"/>
      <c r="Q695" s="229"/>
      <c r="R695" s="229"/>
      <c r="S695" s="229"/>
      <c r="T695" s="230"/>
      <c r="AT695" s="231" t="s">
        <v>162</v>
      </c>
      <c r="AU695" s="231" t="s">
        <v>90</v>
      </c>
      <c r="AV695" s="13" t="s">
        <v>90</v>
      </c>
      <c r="AW695" s="13" t="s">
        <v>41</v>
      </c>
      <c r="AX695" s="13" t="s">
        <v>79</v>
      </c>
      <c r="AY695" s="231" t="s">
        <v>151</v>
      </c>
    </row>
    <row r="696" spans="2:65" s="13" customFormat="1" x14ac:dyDescent="0.3">
      <c r="B696" s="220"/>
      <c r="C696" s="221"/>
      <c r="D696" s="207" t="s">
        <v>162</v>
      </c>
      <c r="E696" s="232" t="s">
        <v>77</v>
      </c>
      <c r="F696" s="233" t="s">
        <v>678</v>
      </c>
      <c r="G696" s="221"/>
      <c r="H696" s="234">
        <v>226.1</v>
      </c>
      <c r="I696" s="226"/>
      <c r="J696" s="221"/>
      <c r="K696" s="221"/>
      <c r="L696" s="227"/>
      <c r="M696" s="228"/>
      <c r="N696" s="229"/>
      <c r="O696" s="229"/>
      <c r="P696" s="229"/>
      <c r="Q696" s="229"/>
      <c r="R696" s="229"/>
      <c r="S696" s="229"/>
      <c r="T696" s="230"/>
      <c r="AT696" s="231" t="s">
        <v>162</v>
      </c>
      <c r="AU696" s="231" t="s">
        <v>90</v>
      </c>
      <c r="AV696" s="13" t="s">
        <v>90</v>
      </c>
      <c r="AW696" s="13" t="s">
        <v>41</v>
      </c>
      <c r="AX696" s="13" t="s">
        <v>79</v>
      </c>
      <c r="AY696" s="231" t="s">
        <v>151</v>
      </c>
    </row>
    <row r="697" spans="2:65" s="13" customFormat="1" x14ac:dyDescent="0.3">
      <c r="B697" s="220"/>
      <c r="C697" s="221"/>
      <c r="D697" s="207" t="s">
        <v>162</v>
      </c>
      <c r="E697" s="232" t="s">
        <v>77</v>
      </c>
      <c r="F697" s="233" t="s">
        <v>679</v>
      </c>
      <c r="G697" s="221"/>
      <c r="H697" s="234">
        <v>44.88</v>
      </c>
      <c r="I697" s="226"/>
      <c r="J697" s="221"/>
      <c r="K697" s="221"/>
      <c r="L697" s="227"/>
      <c r="M697" s="228"/>
      <c r="N697" s="229"/>
      <c r="O697" s="229"/>
      <c r="P697" s="229"/>
      <c r="Q697" s="229"/>
      <c r="R697" s="229"/>
      <c r="S697" s="229"/>
      <c r="T697" s="230"/>
      <c r="AT697" s="231" t="s">
        <v>162</v>
      </c>
      <c r="AU697" s="231" t="s">
        <v>90</v>
      </c>
      <c r="AV697" s="13" t="s">
        <v>90</v>
      </c>
      <c r="AW697" s="13" t="s">
        <v>41</v>
      </c>
      <c r="AX697" s="13" t="s">
        <v>79</v>
      </c>
      <c r="AY697" s="231" t="s">
        <v>151</v>
      </c>
    </row>
    <row r="698" spans="2:65" s="13" customFormat="1" x14ac:dyDescent="0.3">
      <c r="B698" s="220"/>
      <c r="C698" s="221"/>
      <c r="D698" s="207" t="s">
        <v>162</v>
      </c>
      <c r="E698" s="232" t="s">
        <v>77</v>
      </c>
      <c r="F698" s="233" t="s">
        <v>680</v>
      </c>
      <c r="G698" s="221"/>
      <c r="H698" s="234">
        <v>40.32</v>
      </c>
      <c r="I698" s="226"/>
      <c r="J698" s="221"/>
      <c r="K698" s="221"/>
      <c r="L698" s="227"/>
      <c r="M698" s="228"/>
      <c r="N698" s="229"/>
      <c r="O698" s="229"/>
      <c r="P698" s="229"/>
      <c r="Q698" s="229"/>
      <c r="R698" s="229"/>
      <c r="S698" s="229"/>
      <c r="T698" s="230"/>
      <c r="AT698" s="231" t="s">
        <v>162</v>
      </c>
      <c r="AU698" s="231" t="s">
        <v>90</v>
      </c>
      <c r="AV698" s="13" t="s">
        <v>90</v>
      </c>
      <c r="AW698" s="13" t="s">
        <v>41</v>
      </c>
      <c r="AX698" s="13" t="s">
        <v>79</v>
      </c>
      <c r="AY698" s="231" t="s">
        <v>151</v>
      </c>
    </row>
    <row r="699" spans="2:65" s="13" customFormat="1" x14ac:dyDescent="0.3">
      <c r="B699" s="220"/>
      <c r="C699" s="221"/>
      <c r="D699" s="207" t="s">
        <v>162</v>
      </c>
      <c r="E699" s="232" t="s">
        <v>77</v>
      </c>
      <c r="F699" s="233" t="s">
        <v>681</v>
      </c>
      <c r="G699" s="221"/>
      <c r="H699" s="234">
        <v>42.39</v>
      </c>
      <c r="I699" s="226"/>
      <c r="J699" s="221"/>
      <c r="K699" s="221"/>
      <c r="L699" s="227"/>
      <c r="M699" s="228"/>
      <c r="N699" s="229"/>
      <c r="O699" s="229"/>
      <c r="P699" s="229"/>
      <c r="Q699" s="229"/>
      <c r="R699" s="229"/>
      <c r="S699" s="229"/>
      <c r="T699" s="230"/>
      <c r="AT699" s="231" t="s">
        <v>162</v>
      </c>
      <c r="AU699" s="231" t="s">
        <v>90</v>
      </c>
      <c r="AV699" s="13" t="s">
        <v>90</v>
      </c>
      <c r="AW699" s="13" t="s">
        <v>41</v>
      </c>
      <c r="AX699" s="13" t="s">
        <v>79</v>
      </c>
      <c r="AY699" s="231" t="s">
        <v>151</v>
      </c>
    </row>
    <row r="700" spans="2:65" s="13" customFormat="1" x14ac:dyDescent="0.3">
      <c r="B700" s="220"/>
      <c r="C700" s="221"/>
      <c r="D700" s="207" t="s">
        <v>162</v>
      </c>
      <c r="E700" s="232" t="s">
        <v>77</v>
      </c>
      <c r="F700" s="233" t="s">
        <v>682</v>
      </c>
      <c r="G700" s="221"/>
      <c r="H700" s="234">
        <v>40.32</v>
      </c>
      <c r="I700" s="226"/>
      <c r="J700" s="221"/>
      <c r="K700" s="221"/>
      <c r="L700" s="227"/>
      <c r="M700" s="228"/>
      <c r="N700" s="229"/>
      <c r="O700" s="229"/>
      <c r="P700" s="229"/>
      <c r="Q700" s="229"/>
      <c r="R700" s="229"/>
      <c r="S700" s="229"/>
      <c r="T700" s="230"/>
      <c r="AT700" s="231" t="s">
        <v>162</v>
      </c>
      <c r="AU700" s="231" t="s">
        <v>90</v>
      </c>
      <c r="AV700" s="13" t="s">
        <v>90</v>
      </c>
      <c r="AW700" s="13" t="s">
        <v>41</v>
      </c>
      <c r="AX700" s="13" t="s">
        <v>79</v>
      </c>
      <c r="AY700" s="231" t="s">
        <v>151</v>
      </c>
    </row>
    <row r="701" spans="2:65" s="13" customFormat="1" x14ac:dyDescent="0.3">
      <c r="B701" s="220"/>
      <c r="C701" s="221"/>
      <c r="D701" s="207" t="s">
        <v>162</v>
      </c>
      <c r="E701" s="232" t="s">
        <v>77</v>
      </c>
      <c r="F701" s="233" t="s">
        <v>683</v>
      </c>
      <c r="G701" s="221"/>
      <c r="H701" s="234">
        <v>11.05</v>
      </c>
      <c r="I701" s="226"/>
      <c r="J701" s="221"/>
      <c r="K701" s="221"/>
      <c r="L701" s="227"/>
      <c r="M701" s="228"/>
      <c r="N701" s="229"/>
      <c r="O701" s="229"/>
      <c r="P701" s="229"/>
      <c r="Q701" s="229"/>
      <c r="R701" s="229"/>
      <c r="S701" s="229"/>
      <c r="T701" s="230"/>
      <c r="AT701" s="231" t="s">
        <v>162</v>
      </c>
      <c r="AU701" s="231" t="s">
        <v>90</v>
      </c>
      <c r="AV701" s="13" t="s">
        <v>90</v>
      </c>
      <c r="AW701" s="13" t="s">
        <v>41</v>
      </c>
      <c r="AX701" s="13" t="s">
        <v>79</v>
      </c>
      <c r="AY701" s="231" t="s">
        <v>151</v>
      </c>
    </row>
    <row r="702" spans="2:65" s="13" customFormat="1" x14ac:dyDescent="0.3">
      <c r="B702" s="220"/>
      <c r="C702" s="221"/>
      <c r="D702" s="207" t="s">
        <v>162</v>
      </c>
      <c r="E702" s="232" t="s">
        <v>77</v>
      </c>
      <c r="F702" s="233" t="s">
        <v>684</v>
      </c>
      <c r="G702" s="221"/>
      <c r="H702" s="234">
        <v>75.760000000000005</v>
      </c>
      <c r="I702" s="226"/>
      <c r="J702" s="221"/>
      <c r="K702" s="221"/>
      <c r="L702" s="227"/>
      <c r="M702" s="228"/>
      <c r="N702" s="229"/>
      <c r="O702" s="229"/>
      <c r="P702" s="229"/>
      <c r="Q702" s="229"/>
      <c r="R702" s="229"/>
      <c r="S702" s="229"/>
      <c r="T702" s="230"/>
      <c r="AT702" s="231" t="s">
        <v>162</v>
      </c>
      <c r="AU702" s="231" t="s">
        <v>90</v>
      </c>
      <c r="AV702" s="13" t="s">
        <v>90</v>
      </c>
      <c r="AW702" s="13" t="s">
        <v>41</v>
      </c>
      <c r="AX702" s="13" t="s">
        <v>79</v>
      </c>
      <c r="AY702" s="231" t="s">
        <v>151</v>
      </c>
    </row>
    <row r="703" spans="2:65" s="13" customFormat="1" x14ac:dyDescent="0.3">
      <c r="B703" s="220"/>
      <c r="C703" s="221"/>
      <c r="D703" s="207" t="s">
        <v>162</v>
      </c>
      <c r="E703" s="232" t="s">
        <v>77</v>
      </c>
      <c r="F703" s="233" t="s">
        <v>685</v>
      </c>
      <c r="G703" s="221"/>
      <c r="H703" s="234">
        <v>45.905999999999999</v>
      </c>
      <c r="I703" s="226"/>
      <c r="J703" s="221"/>
      <c r="K703" s="221"/>
      <c r="L703" s="227"/>
      <c r="M703" s="228"/>
      <c r="N703" s="229"/>
      <c r="O703" s="229"/>
      <c r="P703" s="229"/>
      <c r="Q703" s="229"/>
      <c r="R703" s="229"/>
      <c r="S703" s="229"/>
      <c r="T703" s="230"/>
      <c r="AT703" s="231" t="s">
        <v>162</v>
      </c>
      <c r="AU703" s="231" t="s">
        <v>90</v>
      </c>
      <c r="AV703" s="13" t="s">
        <v>90</v>
      </c>
      <c r="AW703" s="13" t="s">
        <v>41</v>
      </c>
      <c r="AX703" s="13" t="s">
        <v>79</v>
      </c>
      <c r="AY703" s="231" t="s">
        <v>151</v>
      </c>
    </row>
    <row r="704" spans="2:65" s="14" customFormat="1" x14ac:dyDescent="0.3">
      <c r="B704" s="235"/>
      <c r="C704" s="236"/>
      <c r="D704" s="222" t="s">
        <v>162</v>
      </c>
      <c r="E704" s="237" t="s">
        <v>77</v>
      </c>
      <c r="F704" s="238" t="s">
        <v>174</v>
      </c>
      <c r="G704" s="236"/>
      <c r="H704" s="239">
        <v>1355.904</v>
      </c>
      <c r="I704" s="240"/>
      <c r="J704" s="236"/>
      <c r="K704" s="236"/>
      <c r="L704" s="241"/>
      <c r="M704" s="242"/>
      <c r="N704" s="243"/>
      <c r="O704" s="243"/>
      <c r="P704" s="243"/>
      <c r="Q704" s="243"/>
      <c r="R704" s="243"/>
      <c r="S704" s="243"/>
      <c r="T704" s="244"/>
      <c r="AT704" s="245" t="s">
        <v>162</v>
      </c>
      <c r="AU704" s="245" t="s">
        <v>90</v>
      </c>
      <c r="AV704" s="14" t="s">
        <v>158</v>
      </c>
      <c r="AW704" s="14" t="s">
        <v>41</v>
      </c>
      <c r="AX704" s="14" t="s">
        <v>23</v>
      </c>
      <c r="AY704" s="245" t="s">
        <v>151</v>
      </c>
    </row>
    <row r="705" spans="2:65" s="1" customFormat="1" ht="22.5" customHeight="1" x14ac:dyDescent="0.3">
      <c r="B705" s="36"/>
      <c r="C705" s="195" t="s">
        <v>686</v>
      </c>
      <c r="D705" s="195" t="s">
        <v>153</v>
      </c>
      <c r="E705" s="196" t="s">
        <v>687</v>
      </c>
      <c r="F705" s="197" t="s">
        <v>688</v>
      </c>
      <c r="G705" s="198" t="s">
        <v>156</v>
      </c>
      <c r="H705" s="199">
        <v>307.5</v>
      </c>
      <c r="I705" s="200"/>
      <c r="J705" s="201">
        <f>ROUND(I705*H705,2)</f>
        <v>0</v>
      </c>
      <c r="K705" s="197" t="s">
        <v>157</v>
      </c>
      <c r="L705" s="56"/>
      <c r="M705" s="202" t="s">
        <v>77</v>
      </c>
      <c r="N705" s="203" t="s">
        <v>50</v>
      </c>
      <c r="O705" s="37"/>
      <c r="P705" s="204">
        <f>O705*H705</f>
        <v>0</v>
      </c>
      <c r="Q705" s="204">
        <v>1.2648E-4</v>
      </c>
      <c r="R705" s="204">
        <f>Q705*H705</f>
        <v>3.8892599999999999E-2</v>
      </c>
      <c r="S705" s="204">
        <v>0</v>
      </c>
      <c r="T705" s="205">
        <f>S705*H705</f>
        <v>0</v>
      </c>
      <c r="AR705" s="19" t="s">
        <v>158</v>
      </c>
      <c r="AT705" s="19" t="s">
        <v>153</v>
      </c>
      <c r="AU705" s="19" t="s">
        <v>90</v>
      </c>
      <c r="AY705" s="19" t="s">
        <v>151</v>
      </c>
      <c r="BE705" s="206">
        <f>IF(N705="základní",J705,0)</f>
        <v>0</v>
      </c>
      <c r="BF705" s="206">
        <f>IF(N705="snížená",J705,0)</f>
        <v>0</v>
      </c>
      <c r="BG705" s="206">
        <f>IF(N705="zákl. přenesená",J705,0)</f>
        <v>0</v>
      </c>
      <c r="BH705" s="206">
        <f>IF(N705="sníž. přenesená",J705,0)</f>
        <v>0</v>
      </c>
      <c r="BI705" s="206">
        <f>IF(N705="nulová",J705,0)</f>
        <v>0</v>
      </c>
      <c r="BJ705" s="19" t="s">
        <v>90</v>
      </c>
      <c r="BK705" s="206">
        <f>ROUND(I705*H705,2)</f>
        <v>0</v>
      </c>
      <c r="BL705" s="19" t="s">
        <v>158</v>
      </c>
      <c r="BM705" s="19" t="s">
        <v>689</v>
      </c>
    </row>
    <row r="706" spans="2:65" s="1" customFormat="1" ht="27" x14ac:dyDescent="0.3">
      <c r="B706" s="36"/>
      <c r="C706" s="58"/>
      <c r="D706" s="207" t="s">
        <v>160</v>
      </c>
      <c r="E706" s="58"/>
      <c r="F706" s="208" t="s">
        <v>690</v>
      </c>
      <c r="G706" s="58"/>
      <c r="H706" s="58"/>
      <c r="I706" s="163"/>
      <c r="J706" s="58"/>
      <c r="K706" s="58"/>
      <c r="L706" s="56"/>
      <c r="M706" s="73"/>
      <c r="N706" s="37"/>
      <c r="O706" s="37"/>
      <c r="P706" s="37"/>
      <c r="Q706" s="37"/>
      <c r="R706" s="37"/>
      <c r="S706" s="37"/>
      <c r="T706" s="74"/>
      <c r="AT706" s="19" t="s">
        <v>160</v>
      </c>
      <c r="AU706" s="19" t="s">
        <v>90</v>
      </c>
    </row>
    <row r="707" spans="2:65" s="12" customFormat="1" x14ac:dyDescent="0.3">
      <c r="B707" s="209"/>
      <c r="C707" s="210"/>
      <c r="D707" s="207" t="s">
        <v>162</v>
      </c>
      <c r="E707" s="211" t="s">
        <v>77</v>
      </c>
      <c r="F707" s="212" t="s">
        <v>229</v>
      </c>
      <c r="G707" s="210"/>
      <c r="H707" s="213" t="s">
        <v>77</v>
      </c>
      <c r="I707" s="214"/>
      <c r="J707" s="210"/>
      <c r="K707" s="210"/>
      <c r="L707" s="215"/>
      <c r="M707" s="216"/>
      <c r="N707" s="217"/>
      <c r="O707" s="217"/>
      <c r="P707" s="217"/>
      <c r="Q707" s="217"/>
      <c r="R707" s="217"/>
      <c r="S707" s="217"/>
      <c r="T707" s="218"/>
      <c r="AT707" s="219" t="s">
        <v>162</v>
      </c>
      <c r="AU707" s="219" t="s">
        <v>90</v>
      </c>
      <c r="AV707" s="12" t="s">
        <v>23</v>
      </c>
      <c r="AW707" s="12" t="s">
        <v>41</v>
      </c>
      <c r="AX707" s="12" t="s">
        <v>79</v>
      </c>
      <c r="AY707" s="219" t="s">
        <v>151</v>
      </c>
    </row>
    <row r="708" spans="2:65" s="12" customFormat="1" x14ac:dyDescent="0.3">
      <c r="B708" s="209"/>
      <c r="C708" s="210"/>
      <c r="D708" s="207" t="s">
        <v>162</v>
      </c>
      <c r="E708" s="211" t="s">
        <v>77</v>
      </c>
      <c r="F708" s="212" t="s">
        <v>403</v>
      </c>
      <c r="G708" s="210"/>
      <c r="H708" s="213" t="s">
        <v>77</v>
      </c>
      <c r="I708" s="214"/>
      <c r="J708" s="210"/>
      <c r="K708" s="210"/>
      <c r="L708" s="215"/>
      <c r="M708" s="216"/>
      <c r="N708" s="217"/>
      <c r="O708" s="217"/>
      <c r="P708" s="217"/>
      <c r="Q708" s="217"/>
      <c r="R708" s="217"/>
      <c r="S708" s="217"/>
      <c r="T708" s="218"/>
      <c r="AT708" s="219" t="s">
        <v>162</v>
      </c>
      <c r="AU708" s="219" t="s">
        <v>90</v>
      </c>
      <c r="AV708" s="12" t="s">
        <v>23</v>
      </c>
      <c r="AW708" s="12" t="s">
        <v>41</v>
      </c>
      <c r="AX708" s="12" t="s">
        <v>79</v>
      </c>
      <c r="AY708" s="219" t="s">
        <v>151</v>
      </c>
    </row>
    <row r="709" spans="2:65" s="13" customFormat="1" x14ac:dyDescent="0.3">
      <c r="B709" s="220"/>
      <c r="C709" s="221"/>
      <c r="D709" s="207" t="s">
        <v>162</v>
      </c>
      <c r="E709" s="232" t="s">
        <v>77</v>
      </c>
      <c r="F709" s="233" t="s">
        <v>691</v>
      </c>
      <c r="G709" s="221"/>
      <c r="H709" s="234">
        <v>82.8</v>
      </c>
      <c r="I709" s="226"/>
      <c r="J709" s="221"/>
      <c r="K709" s="221"/>
      <c r="L709" s="227"/>
      <c r="M709" s="228"/>
      <c r="N709" s="229"/>
      <c r="O709" s="229"/>
      <c r="P709" s="229"/>
      <c r="Q709" s="229"/>
      <c r="R709" s="229"/>
      <c r="S709" s="229"/>
      <c r="T709" s="230"/>
      <c r="AT709" s="231" t="s">
        <v>162</v>
      </c>
      <c r="AU709" s="231" t="s">
        <v>90</v>
      </c>
      <c r="AV709" s="13" t="s">
        <v>90</v>
      </c>
      <c r="AW709" s="13" t="s">
        <v>41</v>
      </c>
      <c r="AX709" s="13" t="s">
        <v>79</v>
      </c>
      <c r="AY709" s="231" t="s">
        <v>151</v>
      </c>
    </row>
    <row r="710" spans="2:65" s="13" customFormat="1" x14ac:dyDescent="0.3">
      <c r="B710" s="220"/>
      <c r="C710" s="221"/>
      <c r="D710" s="207" t="s">
        <v>162</v>
      </c>
      <c r="E710" s="232" t="s">
        <v>77</v>
      </c>
      <c r="F710" s="233" t="s">
        <v>692</v>
      </c>
      <c r="G710" s="221"/>
      <c r="H710" s="234">
        <v>43.2</v>
      </c>
      <c r="I710" s="226"/>
      <c r="J710" s="221"/>
      <c r="K710" s="221"/>
      <c r="L710" s="227"/>
      <c r="M710" s="228"/>
      <c r="N710" s="229"/>
      <c r="O710" s="229"/>
      <c r="P710" s="229"/>
      <c r="Q710" s="229"/>
      <c r="R710" s="229"/>
      <c r="S710" s="229"/>
      <c r="T710" s="230"/>
      <c r="AT710" s="231" t="s">
        <v>162</v>
      </c>
      <c r="AU710" s="231" t="s">
        <v>90</v>
      </c>
      <c r="AV710" s="13" t="s">
        <v>90</v>
      </c>
      <c r="AW710" s="13" t="s">
        <v>41</v>
      </c>
      <c r="AX710" s="13" t="s">
        <v>79</v>
      </c>
      <c r="AY710" s="231" t="s">
        <v>151</v>
      </c>
    </row>
    <row r="711" spans="2:65" s="13" customFormat="1" x14ac:dyDescent="0.3">
      <c r="B711" s="220"/>
      <c r="C711" s="221"/>
      <c r="D711" s="207" t="s">
        <v>162</v>
      </c>
      <c r="E711" s="232" t="s">
        <v>77</v>
      </c>
      <c r="F711" s="233" t="s">
        <v>693</v>
      </c>
      <c r="G711" s="221"/>
      <c r="H711" s="234">
        <v>0.99</v>
      </c>
      <c r="I711" s="226"/>
      <c r="J711" s="221"/>
      <c r="K711" s="221"/>
      <c r="L711" s="227"/>
      <c r="M711" s="228"/>
      <c r="N711" s="229"/>
      <c r="O711" s="229"/>
      <c r="P711" s="229"/>
      <c r="Q711" s="229"/>
      <c r="R711" s="229"/>
      <c r="S711" s="229"/>
      <c r="T711" s="230"/>
      <c r="AT711" s="231" t="s">
        <v>162</v>
      </c>
      <c r="AU711" s="231" t="s">
        <v>90</v>
      </c>
      <c r="AV711" s="13" t="s">
        <v>90</v>
      </c>
      <c r="AW711" s="13" t="s">
        <v>41</v>
      </c>
      <c r="AX711" s="13" t="s">
        <v>79</v>
      </c>
      <c r="AY711" s="231" t="s">
        <v>151</v>
      </c>
    </row>
    <row r="712" spans="2:65" s="12" customFormat="1" x14ac:dyDescent="0.3">
      <c r="B712" s="209"/>
      <c r="C712" s="210"/>
      <c r="D712" s="207" t="s">
        <v>162</v>
      </c>
      <c r="E712" s="211" t="s">
        <v>77</v>
      </c>
      <c r="F712" s="212" t="s">
        <v>407</v>
      </c>
      <c r="G712" s="210"/>
      <c r="H712" s="213" t="s">
        <v>77</v>
      </c>
      <c r="I712" s="214"/>
      <c r="J712" s="210"/>
      <c r="K712" s="210"/>
      <c r="L712" s="215"/>
      <c r="M712" s="216"/>
      <c r="N712" s="217"/>
      <c r="O712" s="217"/>
      <c r="P712" s="217"/>
      <c r="Q712" s="217"/>
      <c r="R712" s="217"/>
      <c r="S712" s="217"/>
      <c r="T712" s="218"/>
      <c r="AT712" s="219" t="s">
        <v>162</v>
      </c>
      <c r="AU712" s="219" t="s">
        <v>90</v>
      </c>
      <c r="AV712" s="12" t="s">
        <v>23</v>
      </c>
      <c r="AW712" s="12" t="s">
        <v>41</v>
      </c>
      <c r="AX712" s="12" t="s">
        <v>79</v>
      </c>
      <c r="AY712" s="219" t="s">
        <v>151</v>
      </c>
    </row>
    <row r="713" spans="2:65" s="13" customFormat="1" x14ac:dyDescent="0.3">
      <c r="B713" s="220"/>
      <c r="C713" s="221"/>
      <c r="D713" s="207" t="s">
        <v>162</v>
      </c>
      <c r="E713" s="232" t="s">
        <v>77</v>
      </c>
      <c r="F713" s="233" t="s">
        <v>694</v>
      </c>
      <c r="G713" s="221"/>
      <c r="H713" s="234">
        <v>2.2050000000000001</v>
      </c>
      <c r="I713" s="226"/>
      <c r="J713" s="221"/>
      <c r="K713" s="221"/>
      <c r="L713" s="227"/>
      <c r="M713" s="228"/>
      <c r="N713" s="229"/>
      <c r="O713" s="229"/>
      <c r="P713" s="229"/>
      <c r="Q713" s="229"/>
      <c r="R713" s="229"/>
      <c r="S713" s="229"/>
      <c r="T713" s="230"/>
      <c r="AT713" s="231" t="s">
        <v>162</v>
      </c>
      <c r="AU713" s="231" t="s">
        <v>90</v>
      </c>
      <c r="AV713" s="13" t="s">
        <v>90</v>
      </c>
      <c r="AW713" s="13" t="s">
        <v>41</v>
      </c>
      <c r="AX713" s="13" t="s">
        <v>79</v>
      </c>
      <c r="AY713" s="231" t="s">
        <v>151</v>
      </c>
    </row>
    <row r="714" spans="2:65" s="12" customFormat="1" x14ac:dyDescent="0.3">
      <c r="B714" s="209"/>
      <c r="C714" s="210"/>
      <c r="D714" s="207" t="s">
        <v>162</v>
      </c>
      <c r="E714" s="211" t="s">
        <v>77</v>
      </c>
      <c r="F714" s="212" t="s">
        <v>409</v>
      </c>
      <c r="G714" s="210"/>
      <c r="H714" s="213" t="s">
        <v>77</v>
      </c>
      <c r="I714" s="214"/>
      <c r="J714" s="210"/>
      <c r="K714" s="210"/>
      <c r="L714" s="215"/>
      <c r="M714" s="216"/>
      <c r="N714" s="217"/>
      <c r="O714" s="217"/>
      <c r="P714" s="217"/>
      <c r="Q714" s="217"/>
      <c r="R714" s="217"/>
      <c r="S714" s="217"/>
      <c r="T714" s="218"/>
      <c r="AT714" s="219" t="s">
        <v>162</v>
      </c>
      <c r="AU714" s="219" t="s">
        <v>90</v>
      </c>
      <c r="AV714" s="12" t="s">
        <v>23</v>
      </c>
      <c r="AW714" s="12" t="s">
        <v>41</v>
      </c>
      <c r="AX714" s="12" t="s">
        <v>79</v>
      </c>
      <c r="AY714" s="219" t="s">
        <v>151</v>
      </c>
    </row>
    <row r="715" spans="2:65" s="13" customFormat="1" x14ac:dyDescent="0.3">
      <c r="B715" s="220"/>
      <c r="C715" s="221"/>
      <c r="D715" s="207" t="s">
        <v>162</v>
      </c>
      <c r="E715" s="232" t="s">
        <v>77</v>
      </c>
      <c r="F715" s="233" t="s">
        <v>695</v>
      </c>
      <c r="G715" s="221"/>
      <c r="H715" s="234">
        <v>5.76</v>
      </c>
      <c r="I715" s="226"/>
      <c r="J715" s="221"/>
      <c r="K715" s="221"/>
      <c r="L715" s="227"/>
      <c r="M715" s="228"/>
      <c r="N715" s="229"/>
      <c r="O715" s="229"/>
      <c r="P715" s="229"/>
      <c r="Q715" s="229"/>
      <c r="R715" s="229"/>
      <c r="S715" s="229"/>
      <c r="T715" s="230"/>
      <c r="AT715" s="231" t="s">
        <v>162</v>
      </c>
      <c r="AU715" s="231" t="s">
        <v>90</v>
      </c>
      <c r="AV715" s="13" t="s">
        <v>90</v>
      </c>
      <c r="AW715" s="13" t="s">
        <v>41</v>
      </c>
      <c r="AX715" s="13" t="s">
        <v>79</v>
      </c>
      <c r="AY715" s="231" t="s">
        <v>151</v>
      </c>
    </row>
    <row r="716" spans="2:65" s="12" customFormat="1" x14ac:dyDescent="0.3">
      <c r="B716" s="209"/>
      <c r="C716" s="210"/>
      <c r="D716" s="207" t="s">
        <v>162</v>
      </c>
      <c r="E716" s="211" t="s">
        <v>77</v>
      </c>
      <c r="F716" s="212" t="s">
        <v>232</v>
      </c>
      <c r="G716" s="210"/>
      <c r="H716" s="213" t="s">
        <v>77</v>
      </c>
      <c r="I716" s="214"/>
      <c r="J716" s="210"/>
      <c r="K716" s="210"/>
      <c r="L716" s="215"/>
      <c r="M716" s="216"/>
      <c r="N716" s="217"/>
      <c r="O716" s="217"/>
      <c r="P716" s="217"/>
      <c r="Q716" s="217"/>
      <c r="R716" s="217"/>
      <c r="S716" s="217"/>
      <c r="T716" s="218"/>
      <c r="AT716" s="219" t="s">
        <v>162</v>
      </c>
      <c r="AU716" s="219" t="s">
        <v>90</v>
      </c>
      <c r="AV716" s="12" t="s">
        <v>23</v>
      </c>
      <c r="AW716" s="12" t="s">
        <v>41</v>
      </c>
      <c r="AX716" s="12" t="s">
        <v>79</v>
      </c>
      <c r="AY716" s="219" t="s">
        <v>151</v>
      </c>
    </row>
    <row r="717" spans="2:65" s="12" customFormat="1" x14ac:dyDescent="0.3">
      <c r="B717" s="209"/>
      <c r="C717" s="210"/>
      <c r="D717" s="207" t="s">
        <v>162</v>
      </c>
      <c r="E717" s="211" t="s">
        <v>77</v>
      </c>
      <c r="F717" s="212" t="s">
        <v>403</v>
      </c>
      <c r="G717" s="210"/>
      <c r="H717" s="213" t="s">
        <v>77</v>
      </c>
      <c r="I717" s="214"/>
      <c r="J717" s="210"/>
      <c r="K717" s="210"/>
      <c r="L717" s="215"/>
      <c r="M717" s="216"/>
      <c r="N717" s="217"/>
      <c r="O717" s="217"/>
      <c r="P717" s="217"/>
      <c r="Q717" s="217"/>
      <c r="R717" s="217"/>
      <c r="S717" s="217"/>
      <c r="T717" s="218"/>
      <c r="AT717" s="219" t="s">
        <v>162</v>
      </c>
      <c r="AU717" s="219" t="s">
        <v>90</v>
      </c>
      <c r="AV717" s="12" t="s">
        <v>23</v>
      </c>
      <c r="AW717" s="12" t="s">
        <v>41</v>
      </c>
      <c r="AX717" s="12" t="s">
        <v>79</v>
      </c>
      <c r="AY717" s="219" t="s">
        <v>151</v>
      </c>
    </row>
    <row r="718" spans="2:65" s="13" customFormat="1" x14ac:dyDescent="0.3">
      <c r="B718" s="220"/>
      <c r="C718" s="221"/>
      <c r="D718" s="207" t="s">
        <v>162</v>
      </c>
      <c r="E718" s="232" t="s">
        <v>77</v>
      </c>
      <c r="F718" s="233" t="s">
        <v>692</v>
      </c>
      <c r="G718" s="221"/>
      <c r="H718" s="234">
        <v>43.2</v>
      </c>
      <c r="I718" s="226"/>
      <c r="J718" s="221"/>
      <c r="K718" s="221"/>
      <c r="L718" s="227"/>
      <c r="M718" s="228"/>
      <c r="N718" s="229"/>
      <c r="O718" s="229"/>
      <c r="P718" s="229"/>
      <c r="Q718" s="229"/>
      <c r="R718" s="229"/>
      <c r="S718" s="229"/>
      <c r="T718" s="230"/>
      <c r="AT718" s="231" t="s">
        <v>162</v>
      </c>
      <c r="AU718" s="231" t="s">
        <v>90</v>
      </c>
      <c r="AV718" s="13" t="s">
        <v>90</v>
      </c>
      <c r="AW718" s="13" t="s">
        <v>41</v>
      </c>
      <c r="AX718" s="13" t="s">
        <v>79</v>
      </c>
      <c r="AY718" s="231" t="s">
        <v>151</v>
      </c>
    </row>
    <row r="719" spans="2:65" s="13" customFormat="1" x14ac:dyDescent="0.3">
      <c r="B719" s="220"/>
      <c r="C719" s="221"/>
      <c r="D719" s="207" t="s">
        <v>162</v>
      </c>
      <c r="E719" s="232" t="s">
        <v>77</v>
      </c>
      <c r="F719" s="233" t="s">
        <v>696</v>
      </c>
      <c r="G719" s="221"/>
      <c r="H719" s="234">
        <v>14.4</v>
      </c>
      <c r="I719" s="226"/>
      <c r="J719" s="221"/>
      <c r="K719" s="221"/>
      <c r="L719" s="227"/>
      <c r="M719" s="228"/>
      <c r="N719" s="229"/>
      <c r="O719" s="229"/>
      <c r="P719" s="229"/>
      <c r="Q719" s="229"/>
      <c r="R719" s="229"/>
      <c r="S719" s="229"/>
      <c r="T719" s="230"/>
      <c r="AT719" s="231" t="s">
        <v>162</v>
      </c>
      <c r="AU719" s="231" t="s">
        <v>90</v>
      </c>
      <c r="AV719" s="13" t="s">
        <v>90</v>
      </c>
      <c r="AW719" s="13" t="s">
        <v>41</v>
      </c>
      <c r="AX719" s="13" t="s">
        <v>79</v>
      </c>
      <c r="AY719" s="231" t="s">
        <v>151</v>
      </c>
    </row>
    <row r="720" spans="2:65" s="13" customFormat="1" x14ac:dyDescent="0.3">
      <c r="B720" s="220"/>
      <c r="C720" s="221"/>
      <c r="D720" s="207" t="s">
        <v>162</v>
      </c>
      <c r="E720" s="232" t="s">
        <v>77</v>
      </c>
      <c r="F720" s="233" t="s">
        <v>697</v>
      </c>
      <c r="G720" s="221"/>
      <c r="H720" s="234">
        <v>25.2</v>
      </c>
      <c r="I720" s="226"/>
      <c r="J720" s="221"/>
      <c r="K720" s="221"/>
      <c r="L720" s="227"/>
      <c r="M720" s="228"/>
      <c r="N720" s="229"/>
      <c r="O720" s="229"/>
      <c r="P720" s="229"/>
      <c r="Q720" s="229"/>
      <c r="R720" s="229"/>
      <c r="S720" s="229"/>
      <c r="T720" s="230"/>
      <c r="AT720" s="231" t="s">
        <v>162</v>
      </c>
      <c r="AU720" s="231" t="s">
        <v>90</v>
      </c>
      <c r="AV720" s="13" t="s">
        <v>90</v>
      </c>
      <c r="AW720" s="13" t="s">
        <v>41</v>
      </c>
      <c r="AX720" s="13" t="s">
        <v>79</v>
      </c>
      <c r="AY720" s="231" t="s">
        <v>151</v>
      </c>
    </row>
    <row r="721" spans="2:65" s="13" customFormat="1" x14ac:dyDescent="0.3">
      <c r="B721" s="220"/>
      <c r="C721" s="221"/>
      <c r="D721" s="207" t="s">
        <v>162</v>
      </c>
      <c r="E721" s="232" t="s">
        <v>77</v>
      </c>
      <c r="F721" s="233" t="s">
        <v>698</v>
      </c>
      <c r="G721" s="221"/>
      <c r="H721" s="234">
        <v>18</v>
      </c>
      <c r="I721" s="226"/>
      <c r="J721" s="221"/>
      <c r="K721" s="221"/>
      <c r="L721" s="227"/>
      <c r="M721" s="228"/>
      <c r="N721" s="229"/>
      <c r="O721" s="229"/>
      <c r="P721" s="229"/>
      <c r="Q721" s="229"/>
      <c r="R721" s="229"/>
      <c r="S721" s="229"/>
      <c r="T721" s="230"/>
      <c r="AT721" s="231" t="s">
        <v>162</v>
      </c>
      <c r="AU721" s="231" t="s">
        <v>90</v>
      </c>
      <c r="AV721" s="13" t="s">
        <v>90</v>
      </c>
      <c r="AW721" s="13" t="s">
        <v>41</v>
      </c>
      <c r="AX721" s="13" t="s">
        <v>79</v>
      </c>
      <c r="AY721" s="231" t="s">
        <v>151</v>
      </c>
    </row>
    <row r="722" spans="2:65" s="13" customFormat="1" x14ac:dyDescent="0.3">
      <c r="B722" s="220"/>
      <c r="C722" s="221"/>
      <c r="D722" s="207" t="s">
        <v>162</v>
      </c>
      <c r="E722" s="232" t="s">
        <v>77</v>
      </c>
      <c r="F722" s="233" t="s">
        <v>699</v>
      </c>
      <c r="G722" s="221"/>
      <c r="H722" s="234">
        <v>1.8</v>
      </c>
      <c r="I722" s="226"/>
      <c r="J722" s="221"/>
      <c r="K722" s="221"/>
      <c r="L722" s="227"/>
      <c r="M722" s="228"/>
      <c r="N722" s="229"/>
      <c r="O722" s="229"/>
      <c r="P722" s="229"/>
      <c r="Q722" s="229"/>
      <c r="R722" s="229"/>
      <c r="S722" s="229"/>
      <c r="T722" s="230"/>
      <c r="AT722" s="231" t="s">
        <v>162</v>
      </c>
      <c r="AU722" s="231" t="s">
        <v>90</v>
      </c>
      <c r="AV722" s="13" t="s">
        <v>90</v>
      </c>
      <c r="AW722" s="13" t="s">
        <v>41</v>
      </c>
      <c r="AX722" s="13" t="s">
        <v>79</v>
      </c>
      <c r="AY722" s="231" t="s">
        <v>151</v>
      </c>
    </row>
    <row r="723" spans="2:65" s="13" customFormat="1" x14ac:dyDescent="0.3">
      <c r="B723" s="220"/>
      <c r="C723" s="221"/>
      <c r="D723" s="207" t="s">
        <v>162</v>
      </c>
      <c r="E723" s="232" t="s">
        <v>77</v>
      </c>
      <c r="F723" s="233" t="s">
        <v>700</v>
      </c>
      <c r="G723" s="221"/>
      <c r="H723" s="234">
        <v>28.8</v>
      </c>
      <c r="I723" s="226"/>
      <c r="J723" s="221"/>
      <c r="K723" s="221"/>
      <c r="L723" s="227"/>
      <c r="M723" s="228"/>
      <c r="N723" s="229"/>
      <c r="O723" s="229"/>
      <c r="P723" s="229"/>
      <c r="Q723" s="229"/>
      <c r="R723" s="229"/>
      <c r="S723" s="229"/>
      <c r="T723" s="230"/>
      <c r="AT723" s="231" t="s">
        <v>162</v>
      </c>
      <c r="AU723" s="231" t="s">
        <v>90</v>
      </c>
      <c r="AV723" s="13" t="s">
        <v>90</v>
      </c>
      <c r="AW723" s="13" t="s">
        <v>41</v>
      </c>
      <c r="AX723" s="13" t="s">
        <v>79</v>
      </c>
      <c r="AY723" s="231" t="s">
        <v>151</v>
      </c>
    </row>
    <row r="724" spans="2:65" s="13" customFormat="1" x14ac:dyDescent="0.3">
      <c r="B724" s="220"/>
      <c r="C724" s="221"/>
      <c r="D724" s="207" t="s">
        <v>162</v>
      </c>
      <c r="E724" s="232" t="s">
        <v>77</v>
      </c>
      <c r="F724" s="233" t="s">
        <v>573</v>
      </c>
      <c r="G724" s="221"/>
      <c r="H724" s="234">
        <v>31.68</v>
      </c>
      <c r="I724" s="226"/>
      <c r="J724" s="221"/>
      <c r="K724" s="221"/>
      <c r="L724" s="227"/>
      <c r="M724" s="228"/>
      <c r="N724" s="229"/>
      <c r="O724" s="229"/>
      <c r="P724" s="229"/>
      <c r="Q724" s="229"/>
      <c r="R724" s="229"/>
      <c r="S724" s="229"/>
      <c r="T724" s="230"/>
      <c r="AT724" s="231" t="s">
        <v>162</v>
      </c>
      <c r="AU724" s="231" t="s">
        <v>90</v>
      </c>
      <c r="AV724" s="13" t="s">
        <v>90</v>
      </c>
      <c r="AW724" s="13" t="s">
        <v>41</v>
      </c>
      <c r="AX724" s="13" t="s">
        <v>79</v>
      </c>
      <c r="AY724" s="231" t="s">
        <v>151</v>
      </c>
    </row>
    <row r="725" spans="2:65" s="13" customFormat="1" x14ac:dyDescent="0.3">
      <c r="B725" s="220"/>
      <c r="C725" s="221"/>
      <c r="D725" s="207" t="s">
        <v>162</v>
      </c>
      <c r="E725" s="232" t="s">
        <v>77</v>
      </c>
      <c r="F725" s="233" t="s">
        <v>701</v>
      </c>
      <c r="G725" s="221"/>
      <c r="H725" s="234">
        <v>0.78</v>
      </c>
      <c r="I725" s="226"/>
      <c r="J725" s="221"/>
      <c r="K725" s="221"/>
      <c r="L725" s="227"/>
      <c r="M725" s="228"/>
      <c r="N725" s="229"/>
      <c r="O725" s="229"/>
      <c r="P725" s="229"/>
      <c r="Q725" s="229"/>
      <c r="R725" s="229"/>
      <c r="S725" s="229"/>
      <c r="T725" s="230"/>
      <c r="AT725" s="231" t="s">
        <v>162</v>
      </c>
      <c r="AU725" s="231" t="s">
        <v>90</v>
      </c>
      <c r="AV725" s="13" t="s">
        <v>90</v>
      </c>
      <c r="AW725" s="13" t="s">
        <v>41</v>
      </c>
      <c r="AX725" s="13" t="s">
        <v>79</v>
      </c>
      <c r="AY725" s="231" t="s">
        <v>151</v>
      </c>
    </row>
    <row r="726" spans="2:65" s="12" customFormat="1" x14ac:dyDescent="0.3">
      <c r="B726" s="209"/>
      <c r="C726" s="210"/>
      <c r="D726" s="207" t="s">
        <v>162</v>
      </c>
      <c r="E726" s="211" t="s">
        <v>77</v>
      </c>
      <c r="F726" s="212" t="s">
        <v>407</v>
      </c>
      <c r="G726" s="210"/>
      <c r="H726" s="213" t="s">
        <v>77</v>
      </c>
      <c r="I726" s="214"/>
      <c r="J726" s="210"/>
      <c r="K726" s="210"/>
      <c r="L726" s="215"/>
      <c r="M726" s="216"/>
      <c r="N726" s="217"/>
      <c r="O726" s="217"/>
      <c r="P726" s="217"/>
      <c r="Q726" s="217"/>
      <c r="R726" s="217"/>
      <c r="S726" s="217"/>
      <c r="T726" s="218"/>
      <c r="AT726" s="219" t="s">
        <v>162</v>
      </c>
      <c r="AU726" s="219" t="s">
        <v>90</v>
      </c>
      <c r="AV726" s="12" t="s">
        <v>23</v>
      </c>
      <c r="AW726" s="12" t="s">
        <v>41</v>
      </c>
      <c r="AX726" s="12" t="s">
        <v>79</v>
      </c>
      <c r="AY726" s="219" t="s">
        <v>151</v>
      </c>
    </row>
    <row r="727" spans="2:65" s="13" customFormat="1" x14ac:dyDescent="0.3">
      <c r="B727" s="220"/>
      <c r="C727" s="221"/>
      <c r="D727" s="207" t="s">
        <v>162</v>
      </c>
      <c r="E727" s="232" t="s">
        <v>77</v>
      </c>
      <c r="F727" s="233" t="s">
        <v>694</v>
      </c>
      <c r="G727" s="221"/>
      <c r="H727" s="234">
        <v>2.2050000000000001</v>
      </c>
      <c r="I727" s="226"/>
      <c r="J727" s="221"/>
      <c r="K727" s="221"/>
      <c r="L727" s="227"/>
      <c r="M727" s="228"/>
      <c r="N727" s="229"/>
      <c r="O727" s="229"/>
      <c r="P727" s="229"/>
      <c r="Q727" s="229"/>
      <c r="R727" s="229"/>
      <c r="S727" s="229"/>
      <c r="T727" s="230"/>
      <c r="AT727" s="231" t="s">
        <v>162</v>
      </c>
      <c r="AU727" s="231" t="s">
        <v>90</v>
      </c>
      <c r="AV727" s="13" t="s">
        <v>90</v>
      </c>
      <c r="AW727" s="13" t="s">
        <v>41</v>
      </c>
      <c r="AX727" s="13" t="s">
        <v>79</v>
      </c>
      <c r="AY727" s="231" t="s">
        <v>151</v>
      </c>
    </row>
    <row r="728" spans="2:65" s="12" customFormat="1" x14ac:dyDescent="0.3">
      <c r="B728" s="209"/>
      <c r="C728" s="210"/>
      <c r="D728" s="207" t="s">
        <v>162</v>
      </c>
      <c r="E728" s="211" t="s">
        <v>77</v>
      </c>
      <c r="F728" s="212" t="s">
        <v>409</v>
      </c>
      <c r="G728" s="210"/>
      <c r="H728" s="213" t="s">
        <v>77</v>
      </c>
      <c r="I728" s="214"/>
      <c r="J728" s="210"/>
      <c r="K728" s="210"/>
      <c r="L728" s="215"/>
      <c r="M728" s="216"/>
      <c r="N728" s="217"/>
      <c r="O728" s="217"/>
      <c r="P728" s="217"/>
      <c r="Q728" s="217"/>
      <c r="R728" s="217"/>
      <c r="S728" s="217"/>
      <c r="T728" s="218"/>
      <c r="AT728" s="219" t="s">
        <v>162</v>
      </c>
      <c r="AU728" s="219" t="s">
        <v>90</v>
      </c>
      <c r="AV728" s="12" t="s">
        <v>23</v>
      </c>
      <c r="AW728" s="12" t="s">
        <v>41</v>
      </c>
      <c r="AX728" s="12" t="s">
        <v>79</v>
      </c>
      <c r="AY728" s="219" t="s">
        <v>151</v>
      </c>
    </row>
    <row r="729" spans="2:65" s="13" customFormat="1" x14ac:dyDescent="0.3">
      <c r="B729" s="220"/>
      <c r="C729" s="221"/>
      <c r="D729" s="207" t="s">
        <v>162</v>
      </c>
      <c r="E729" s="232" t="s">
        <v>77</v>
      </c>
      <c r="F729" s="233" t="s">
        <v>702</v>
      </c>
      <c r="G729" s="221"/>
      <c r="H729" s="234">
        <v>2.52</v>
      </c>
      <c r="I729" s="226"/>
      <c r="J729" s="221"/>
      <c r="K729" s="221"/>
      <c r="L729" s="227"/>
      <c r="M729" s="228"/>
      <c r="N729" s="229"/>
      <c r="O729" s="229"/>
      <c r="P729" s="229"/>
      <c r="Q729" s="229"/>
      <c r="R729" s="229"/>
      <c r="S729" s="229"/>
      <c r="T729" s="230"/>
      <c r="AT729" s="231" t="s">
        <v>162</v>
      </c>
      <c r="AU729" s="231" t="s">
        <v>90</v>
      </c>
      <c r="AV729" s="13" t="s">
        <v>90</v>
      </c>
      <c r="AW729" s="13" t="s">
        <v>41</v>
      </c>
      <c r="AX729" s="13" t="s">
        <v>79</v>
      </c>
      <c r="AY729" s="231" t="s">
        <v>151</v>
      </c>
    </row>
    <row r="730" spans="2:65" s="13" customFormat="1" x14ac:dyDescent="0.3">
      <c r="B730" s="220"/>
      <c r="C730" s="221"/>
      <c r="D730" s="207" t="s">
        <v>162</v>
      </c>
      <c r="E730" s="232" t="s">
        <v>77</v>
      </c>
      <c r="F730" s="233" t="s">
        <v>703</v>
      </c>
      <c r="G730" s="221"/>
      <c r="H730" s="234">
        <v>2.16</v>
      </c>
      <c r="I730" s="226"/>
      <c r="J730" s="221"/>
      <c r="K730" s="221"/>
      <c r="L730" s="227"/>
      <c r="M730" s="228"/>
      <c r="N730" s="229"/>
      <c r="O730" s="229"/>
      <c r="P730" s="229"/>
      <c r="Q730" s="229"/>
      <c r="R730" s="229"/>
      <c r="S730" s="229"/>
      <c r="T730" s="230"/>
      <c r="AT730" s="231" t="s">
        <v>162</v>
      </c>
      <c r="AU730" s="231" t="s">
        <v>90</v>
      </c>
      <c r="AV730" s="13" t="s">
        <v>90</v>
      </c>
      <c r="AW730" s="13" t="s">
        <v>41</v>
      </c>
      <c r="AX730" s="13" t="s">
        <v>79</v>
      </c>
      <c r="AY730" s="231" t="s">
        <v>151</v>
      </c>
    </row>
    <row r="731" spans="2:65" s="13" customFormat="1" x14ac:dyDescent="0.3">
      <c r="B731" s="220"/>
      <c r="C731" s="221"/>
      <c r="D731" s="207" t="s">
        <v>162</v>
      </c>
      <c r="E731" s="232" t="s">
        <v>77</v>
      </c>
      <c r="F731" s="233" t="s">
        <v>704</v>
      </c>
      <c r="G731" s="221"/>
      <c r="H731" s="234">
        <v>1.8</v>
      </c>
      <c r="I731" s="226"/>
      <c r="J731" s="221"/>
      <c r="K731" s="221"/>
      <c r="L731" s="227"/>
      <c r="M731" s="228"/>
      <c r="N731" s="229"/>
      <c r="O731" s="229"/>
      <c r="P731" s="229"/>
      <c r="Q731" s="229"/>
      <c r="R731" s="229"/>
      <c r="S731" s="229"/>
      <c r="T731" s="230"/>
      <c r="AT731" s="231" t="s">
        <v>162</v>
      </c>
      <c r="AU731" s="231" t="s">
        <v>90</v>
      </c>
      <c r="AV731" s="13" t="s">
        <v>90</v>
      </c>
      <c r="AW731" s="13" t="s">
        <v>41</v>
      </c>
      <c r="AX731" s="13" t="s">
        <v>79</v>
      </c>
      <c r="AY731" s="231" t="s">
        <v>151</v>
      </c>
    </row>
    <row r="732" spans="2:65" s="14" customFormat="1" x14ac:dyDescent="0.3">
      <c r="B732" s="235"/>
      <c r="C732" s="236"/>
      <c r="D732" s="222" t="s">
        <v>162</v>
      </c>
      <c r="E732" s="237" t="s">
        <v>77</v>
      </c>
      <c r="F732" s="238" t="s">
        <v>174</v>
      </c>
      <c r="G732" s="236"/>
      <c r="H732" s="239">
        <v>307.5</v>
      </c>
      <c r="I732" s="240"/>
      <c r="J732" s="236"/>
      <c r="K732" s="236"/>
      <c r="L732" s="241"/>
      <c r="M732" s="242"/>
      <c r="N732" s="243"/>
      <c r="O732" s="243"/>
      <c r="P732" s="243"/>
      <c r="Q732" s="243"/>
      <c r="R732" s="243"/>
      <c r="S732" s="243"/>
      <c r="T732" s="244"/>
      <c r="AT732" s="245" t="s">
        <v>162</v>
      </c>
      <c r="AU732" s="245" t="s">
        <v>90</v>
      </c>
      <c r="AV732" s="14" t="s">
        <v>158</v>
      </c>
      <c r="AW732" s="14" t="s">
        <v>41</v>
      </c>
      <c r="AX732" s="14" t="s">
        <v>23</v>
      </c>
      <c r="AY732" s="245" t="s">
        <v>151</v>
      </c>
    </row>
    <row r="733" spans="2:65" s="1" customFormat="1" ht="22.5" customHeight="1" x14ac:dyDescent="0.3">
      <c r="B733" s="36"/>
      <c r="C733" s="195" t="s">
        <v>705</v>
      </c>
      <c r="D733" s="195" t="s">
        <v>153</v>
      </c>
      <c r="E733" s="196" t="s">
        <v>706</v>
      </c>
      <c r="F733" s="197" t="s">
        <v>707</v>
      </c>
      <c r="G733" s="198" t="s">
        <v>156</v>
      </c>
      <c r="H733" s="199">
        <v>1136.5830000000001</v>
      </c>
      <c r="I733" s="200"/>
      <c r="J733" s="201">
        <f>ROUND(I733*H733,2)</f>
        <v>0</v>
      </c>
      <c r="K733" s="197" t="s">
        <v>157</v>
      </c>
      <c r="L733" s="56"/>
      <c r="M733" s="202" t="s">
        <v>77</v>
      </c>
      <c r="N733" s="203" t="s">
        <v>50</v>
      </c>
      <c r="O733" s="37"/>
      <c r="P733" s="204">
        <f>O733*H733</f>
        <v>0</v>
      </c>
      <c r="Q733" s="204">
        <v>0</v>
      </c>
      <c r="R733" s="204">
        <f>Q733*H733</f>
        <v>0</v>
      </c>
      <c r="S733" s="204">
        <v>0</v>
      </c>
      <c r="T733" s="205">
        <f>S733*H733</f>
        <v>0</v>
      </c>
      <c r="AR733" s="19" t="s">
        <v>158</v>
      </c>
      <c r="AT733" s="19" t="s">
        <v>153</v>
      </c>
      <c r="AU733" s="19" t="s">
        <v>90</v>
      </c>
      <c r="AY733" s="19" t="s">
        <v>151</v>
      </c>
      <c r="BE733" s="206">
        <f>IF(N733="základní",J733,0)</f>
        <v>0</v>
      </c>
      <c r="BF733" s="206">
        <f>IF(N733="snížená",J733,0)</f>
        <v>0</v>
      </c>
      <c r="BG733" s="206">
        <f>IF(N733="zákl. přenesená",J733,0)</f>
        <v>0</v>
      </c>
      <c r="BH733" s="206">
        <f>IF(N733="sníž. přenesená",J733,0)</f>
        <v>0</v>
      </c>
      <c r="BI733" s="206">
        <f>IF(N733="nulová",J733,0)</f>
        <v>0</v>
      </c>
      <c r="BJ733" s="19" t="s">
        <v>90</v>
      </c>
      <c r="BK733" s="206">
        <f>ROUND(I733*H733,2)</f>
        <v>0</v>
      </c>
      <c r="BL733" s="19" t="s">
        <v>158</v>
      </c>
      <c r="BM733" s="19" t="s">
        <v>708</v>
      </c>
    </row>
    <row r="734" spans="2:65" s="1" customFormat="1" x14ac:dyDescent="0.3">
      <c r="B734" s="36"/>
      <c r="C734" s="58"/>
      <c r="D734" s="207" t="s">
        <v>160</v>
      </c>
      <c r="E734" s="58"/>
      <c r="F734" s="208" t="s">
        <v>709</v>
      </c>
      <c r="G734" s="58"/>
      <c r="H734" s="58"/>
      <c r="I734" s="163"/>
      <c r="J734" s="58"/>
      <c r="K734" s="58"/>
      <c r="L734" s="56"/>
      <c r="M734" s="73"/>
      <c r="N734" s="37"/>
      <c r="O734" s="37"/>
      <c r="P734" s="37"/>
      <c r="Q734" s="37"/>
      <c r="R734" s="37"/>
      <c r="S734" s="37"/>
      <c r="T734" s="74"/>
      <c r="AT734" s="19" t="s">
        <v>160</v>
      </c>
      <c r="AU734" s="19" t="s">
        <v>90</v>
      </c>
    </row>
    <row r="735" spans="2:65" s="12" customFormat="1" x14ac:dyDescent="0.3">
      <c r="B735" s="209"/>
      <c r="C735" s="210"/>
      <c r="D735" s="207" t="s">
        <v>162</v>
      </c>
      <c r="E735" s="211" t="s">
        <v>77</v>
      </c>
      <c r="F735" s="212" t="s">
        <v>163</v>
      </c>
      <c r="G735" s="210"/>
      <c r="H735" s="213" t="s">
        <v>77</v>
      </c>
      <c r="I735" s="214"/>
      <c r="J735" s="210"/>
      <c r="K735" s="210"/>
      <c r="L735" s="215"/>
      <c r="M735" s="216"/>
      <c r="N735" s="217"/>
      <c r="O735" s="217"/>
      <c r="P735" s="217"/>
      <c r="Q735" s="217"/>
      <c r="R735" s="217"/>
      <c r="S735" s="217"/>
      <c r="T735" s="218"/>
      <c r="AT735" s="219" t="s">
        <v>162</v>
      </c>
      <c r="AU735" s="219" t="s">
        <v>90</v>
      </c>
      <c r="AV735" s="12" t="s">
        <v>23</v>
      </c>
      <c r="AW735" s="12" t="s">
        <v>41</v>
      </c>
      <c r="AX735" s="12" t="s">
        <v>79</v>
      </c>
      <c r="AY735" s="219" t="s">
        <v>151</v>
      </c>
    </row>
    <row r="736" spans="2:65" s="12" customFormat="1" x14ac:dyDescent="0.3">
      <c r="B736" s="209"/>
      <c r="C736" s="210"/>
      <c r="D736" s="207" t="s">
        <v>162</v>
      </c>
      <c r="E736" s="211" t="s">
        <v>77</v>
      </c>
      <c r="F736" s="212" t="s">
        <v>398</v>
      </c>
      <c r="G736" s="210"/>
      <c r="H736" s="213" t="s">
        <v>77</v>
      </c>
      <c r="I736" s="214"/>
      <c r="J736" s="210"/>
      <c r="K736" s="210"/>
      <c r="L736" s="215"/>
      <c r="M736" s="216"/>
      <c r="N736" s="217"/>
      <c r="O736" s="217"/>
      <c r="P736" s="217"/>
      <c r="Q736" s="217"/>
      <c r="R736" s="217"/>
      <c r="S736" s="217"/>
      <c r="T736" s="218"/>
      <c r="AT736" s="219" t="s">
        <v>162</v>
      </c>
      <c r="AU736" s="219" t="s">
        <v>90</v>
      </c>
      <c r="AV736" s="12" t="s">
        <v>23</v>
      </c>
      <c r="AW736" s="12" t="s">
        <v>41</v>
      </c>
      <c r="AX736" s="12" t="s">
        <v>79</v>
      </c>
      <c r="AY736" s="219" t="s">
        <v>151</v>
      </c>
    </row>
    <row r="737" spans="2:51" s="13" customFormat="1" x14ac:dyDescent="0.3">
      <c r="B737" s="220"/>
      <c r="C737" s="221"/>
      <c r="D737" s="207" t="s">
        <v>162</v>
      </c>
      <c r="E737" s="232" t="s">
        <v>77</v>
      </c>
      <c r="F737" s="233" t="s">
        <v>399</v>
      </c>
      <c r="G737" s="221"/>
      <c r="H737" s="234">
        <v>1048.905</v>
      </c>
      <c r="I737" s="226"/>
      <c r="J737" s="221"/>
      <c r="K737" s="221"/>
      <c r="L737" s="227"/>
      <c r="M737" s="228"/>
      <c r="N737" s="229"/>
      <c r="O737" s="229"/>
      <c r="P737" s="229"/>
      <c r="Q737" s="229"/>
      <c r="R737" s="229"/>
      <c r="S737" s="229"/>
      <c r="T737" s="230"/>
      <c r="AT737" s="231" t="s">
        <v>162</v>
      </c>
      <c r="AU737" s="231" t="s">
        <v>90</v>
      </c>
      <c r="AV737" s="13" t="s">
        <v>90</v>
      </c>
      <c r="AW737" s="13" t="s">
        <v>41</v>
      </c>
      <c r="AX737" s="13" t="s">
        <v>79</v>
      </c>
      <c r="AY737" s="231" t="s">
        <v>151</v>
      </c>
    </row>
    <row r="738" spans="2:51" s="13" customFormat="1" x14ac:dyDescent="0.3">
      <c r="B738" s="220"/>
      <c r="C738" s="221"/>
      <c r="D738" s="207" t="s">
        <v>162</v>
      </c>
      <c r="E738" s="232" t="s">
        <v>77</v>
      </c>
      <c r="F738" s="233" t="s">
        <v>400</v>
      </c>
      <c r="G738" s="221"/>
      <c r="H738" s="234">
        <v>272.61799999999999</v>
      </c>
      <c r="I738" s="226"/>
      <c r="J738" s="221"/>
      <c r="K738" s="221"/>
      <c r="L738" s="227"/>
      <c r="M738" s="228"/>
      <c r="N738" s="229"/>
      <c r="O738" s="229"/>
      <c r="P738" s="229"/>
      <c r="Q738" s="229"/>
      <c r="R738" s="229"/>
      <c r="S738" s="229"/>
      <c r="T738" s="230"/>
      <c r="AT738" s="231" t="s">
        <v>162</v>
      </c>
      <c r="AU738" s="231" t="s">
        <v>90</v>
      </c>
      <c r="AV738" s="13" t="s">
        <v>90</v>
      </c>
      <c r="AW738" s="13" t="s">
        <v>41</v>
      </c>
      <c r="AX738" s="13" t="s">
        <v>79</v>
      </c>
      <c r="AY738" s="231" t="s">
        <v>151</v>
      </c>
    </row>
    <row r="739" spans="2:51" s="13" customFormat="1" x14ac:dyDescent="0.3">
      <c r="B739" s="220"/>
      <c r="C739" s="221"/>
      <c r="D739" s="207" t="s">
        <v>162</v>
      </c>
      <c r="E739" s="232" t="s">
        <v>77</v>
      </c>
      <c r="F739" s="233" t="s">
        <v>347</v>
      </c>
      <c r="G739" s="221"/>
      <c r="H739" s="234">
        <v>52</v>
      </c>
      <c r="I739" s="226"/>
      <c r="J739" s="221"/>
      <c r="K739" s="221"/>
      <c r="L739" s="227"/>
      <c r="M739" s="228"/>
      <c r="N739" s="229"/>
      <c r="O739" s="229"/>
      <c r="P739" s="229"/>
      <c r="Q739" s="229"/>
      <c r="R739" s="229"/>
      <c r="S739" s="229"/>
      <c r="T739" s="230"/>
      <c r="AT739" s="231" t="s">
        <v>162</v>
      </c>
      <c r="AU739" s="231" t="s">
        <v>90</v>
      </c>
      <c r="AV739" s="13" t="s">
        <v>90</v>
      </c>
      <c r="AW739" s="13" t="s">
        <v>41</v>
      </c>
      <c r="AX739" s="13" t="s">
        <v>79</v>
      </c>
      <c r="AY739" s="231" t="s">
        <v>151</v>
      </c>
    </row>
    <row r="740" spans="2:51" s="12" customFormat="1" x14ac:dyDescent="0.3">
      <c r="B740" s="209"/>
      <c r="C740" s="210"/>
      <c r="D740" s="207" t="s">
        <v>162</v>
      </c>
      <c r="E740" s="211" t="s">
        <v>77</v>
      </c>
      <c r="F740" s="212" t="s">
        <v>402</v>
      </c>
      <c r="G740" s="210"/>
      <c r="H740" s="213" t="s">
        <v>77</v>
      </c>
      <c r="I740" s="214"/>
      <c r="J740" s="210"/>
      <c r="K740" s="210"/>
      <c r="L740" s="215"/>
      <c r="M740" s="216"/>
      <c r="N740" s="217"/>
      <c r="O740" s="217"/>
      <c r="P740" s="217"/>
      <c r="Q740" s="217"/>
      <c r="R740" s="217"/>
      <c r="S740" s="217"/>
      <c r="T740" s="218"/>
      <c r="AT740" s="219" t="s">
        <v>162</v>
      </c>
      <c r="AU740" s="219" t="s">
        <v>90</v>
      </c>
      <c r="AV740" s="12" t="s">
        <v>23</v>
      </c>
      <c r="AW740" s="12" t="s">
        <v>41</v>
      </c>
      <c r="AX740" s="12" t="s">
        <v>79</v>
      </c>
      <c r="AY740" s="219" t="s">
        <v>151</v>
      </c>
    </row>
    <row r="741" spans="2:51" s="12" customFormat="1" x14ac:dyDescent="0.3">
      <c r="B741" s="209"/>
      <c r="C741" s="210"/>
      <c r="D741" s="207" t="s">
        <v>162</v>
      </c>
      <c r="E741" s="211" t="s">
        <v>77</v>
      </c>
      <c r="F741" s="212" t="s">
        <v>229</v>
      </c>
      <c r="G741" s="210"/>
      <c r="H741" s="213" t="s">
        <v>77</v>
      </c>
      <c r="I741" s="214"/>
      <c r="J741" s="210"/>
      <c r="K741" s="210"/>
      <c r="L741" s="215"/>
      <c r="M741" s="216"/>
      <c r="N741" s="217"/>
      <c r="O741" s="217"/>
      <c r="P741" s="217"/>
      <c r="Q741" s="217"/>
      <c r="R741" s="217"/>
      <c r="S741" s="217"/>
      <c r="T741" s="218"/>
      <c r="AT741" s="219" t="s">
        <v>162</v>
      </c>
      <c r="AU741" s="219" t="s">
        <v>90</v>
      </c>
      <c r="AV741" s="12" t="s">
        <v>23</v>
      </c>
      <c r="AW741" s="12" t="s">
        <v>41</v>
      </c>
      <c r="AX741" s="12" t="s">
        <v>79</v>
      </c>
      <c r="AY741" s="219" t="s">
        <v>151</v>
      </c>
    </row>
    <row r="742" spans="2:51" s="12" customFormat="1" x14ac:dyDescent="0.3">
      <c r="B742" s="209"/>
      <c r="C742" s="210"/>
      <c r="D742" s="207" t="s">
        <v>162</v>
      </c>
      <c r="E742" s="211" t="s">
        <v>77</v>
      </c>
      <c r="F742" s="212" t="s">
        <v>403</v>
      </c>
      <c r="G742" s="210"/>
      <c r="H742" s="213" t="s">
        <v>77</v>
      </c>
      <c r="I742" s="214"/>
      <c r="J742" s="210"/>
      <c r="K742" s="210"/>
      <c r="L742" s="215"/>
      <c r="M742" s="216"/>
      <c r="N742" s="217"/>
      <c r="O742" s="217"/>
      <c r="P742" s="217"/>
      <c r="Q742" s="217"/>
      <c r="R742" s="217"/>
      <c r="S742" s="217"/>
      <c r="T742" s="218"/>
      <c r="AT742" s="219" t="s">
        <v>162</v>
      </c>
      <c r="AU742" s="219" t="s">
        <v>90</v>
      </c>
      <c r="AV742" s="12" t="s">
        <v>23</v>
      </c>
      <c r="AW742" s="12" t="s">
        <v>41</v>
      </c>
      <c r="AX742" s="12" t="s">
        <v>79</v>
      </c>
      <c r="AY742" s="219" t="s">
        <v>151</v>
      </c>
    </row>
    <row r="743" spans="2:51" s="13" customFormat="1" x14ac:dyDescent="0.3">
      <c r="B743" s="220"/>
      <c r="C743" s="221"/>
      <c r="D743" s="207" t="s">
        <v>162</v>
      </c>
      <c r="E743" s="232" t="s">
        <v>77</v>
      </c>
      <c r="F743" s="233" t="s">
        <v>404</v>
      </c>
      <c r="G743" s="221"/>
      <c r="H743" s="234">
        <v>17.940000000000001</v>
      </c>
      <c r="I743" s="226"/>
      <c r="J743" s="221"/>
      <c r="K743" s="221"/>
      <c r="L743" s="227"/>
      <c r="M743" s="228"/>
      <c r="N743" s="229"/>
      <c r="O743" s="229"/>
      <c r="P743" s="229"/>
      <c r="Q743" s="229"/>
      <c r="R743" s="229"/>
      <c r="S743" s="229"/>
      <c r="T743" s="230"/>
      <c r="AT743" s="231" t="s">
        <v>162</v>
      </c>
      <c r="AU743" s="231" t="s">
        <v>90</v>
      </c>
      <c r="AV743" s="13" t="s">
        <v>90</v>
      </c>
      <c r="AW743" s="13" t="s">
        <v>41</v>
      </c>
      <c r="AX743" s="13" t="s">
        <v>79</v>
      </c>
      <c r="AY743" s="231" t="s">
        <v>151</v>
      </c>
    </row>
    <row r="744" spans="2:51" s="13" customFormat="1" x14ac:dyDescent="0.3">
      <c r="B744" s="220"/>
      <c r="C744" s="221"/>
      <c r="D744" s="207" t="s">
        <v>162</v>
      </c>
      <c r="E744" s="232" t="s">
        <v>77</v>
      </c>
      <c r="F744" s="233" t="s">
        <v>405</v>
      </c>
      <c r="G744" s="221"/>
      <c r="H744" s="234">
        <v>10.56</v>
      </c>
      <c r="I744" s="226"/>
      <c r="J744" s="221"/>
      <c r="K744" s="221"/>
      <c r="L744" s="227"/>
      <c r="M744" s="228"/>
      <c r="N744" s="229"/>
      <c r="O744" s="229"/>
      <c r="P744" s="229"/>
      <c r="Q744" s="229"/>
      <c r="R744" s="229"/>
      <c r="S744" s="229"/>
      <c r="T744" s="230"/>
      <c r="AT744" s="231" t="s">
        <v>162</v>
      </c>
      <c r="AU744" s="231" t="s">
        <v>90</v>
      </c>
      <c r="AV744" s="13" t="s">
        <v>90</v>
      </c>
      <c r="AW744" s="13" t="s">
        <v>41</v>
      </c>
      <c r="AX744" s="13" t="s">
        <v>79</v>
      </c>
      <c r="AY744" s="231" t="s">
        <v>151</v>
      </c>
    </row>
    <row r="745" spans="2:51" s="12" customFormat="1" x14ac:dyDescent="0.3">
      <c r="B745" s="209"/>
      <c r="C745" s="210"/>
      <c r="D745" s="207" t="s">
        <v>162</v>
      </c>
      <c r="E745" s="211" t="s">
        <v>77</v>
      </c>
      <c r="F745" s="212" t="s">
        <v>409</v>
      </c>
      <c r="G745" s="210"/>
      <c r="H745" s="213" t="s">
        <v>77</v>
      </c>
      <c r="I745" s="214"/>
      <c r="J745" s="210"/>
      <c r="K745" s="210"/>
      <c r="L745" s="215"/>
      <c r="M745" s="216"/>
      <c r="N745" s="217"/>
      <c r="O745" s="217"/>
      <c r="P745" s="217"/>
      <c r="Q745" s="217"/>
      <c r="R745" s="217"/>
      <c r="S745" s="217"/>
      <c r="T745" s="218"/>
      <c r="AT745" s="219" t="s">
        <v>162</v>
      </c>
      <c r="AU745" s="219" t="s">
        <v>90</v>
      </c>
      <c r="AV745" s="12" t="s">
        <v>23</v>
      </c>
      <c r="AW745" s="12" t="s">
        <v>41</v>
      </c>
      <c r="AX745" s="12" t="s">
        <v>79</v>
      </c>
      <c r="AY745" s="219" t="s">
        <v>151</v>
      </c>
    </row>
    <row r="746" spans="2:51" s="13" customFormat="1" x14ac:dyDescent="0.3">
      <c r="B746" s="220"/>
      <c r="C746" s="221"/>
      <c r="D746" s="207" t="s">
        <v>162</v>
      </c>
      <c r="E746" s="232" t="s">
        <v>77</v>
      </c>
      <c r="F746" s="233" t="s">
        <v>410</v>
      </c>
      <c r="G746" s="221"/>
      <c r="H746" s="234">
        <v>2.4</v>
      </c>
      <c r="I746" s="226"/>
      <c r="J746" s="221"/>
      <c r="K746" s="221"/>
      <c r="L746" s="227"/>
      <c r="M746" s="228"/>
      <c r="N746" s="229"/>
      <c r="O746" s="229"/>
      <c r="P746" s="229"/>
      <c r="Q746" s="229"/>
      <c r="R746" s="229"/>
      <c r="S746" s="229"/>
      <c r="T746" s="230"/>
      <c r="AT746" s="231" t="s">
        <v>162</v>
      </c>
      <c r="AU746" s="231" t="s">
        <v>90</v>
      </c>
      <c r="AV746" s="13" t="s">
        <v>90</v>
      </c>
      <c r="AW746" s="13" t="s">
        <v>41</v>
      </c>
      <c r="AX746" s="13" t="s">
        <v>79</v>
      </c>
      <c r="AY746" s="231" t="s">
        <v>151</v>
      </c>
    </row>
    <row r="747" spans="2:51" s="12" customFormat="1" x14ac:dyDescent="0.3">
      <c r="B747" s="209"/>
      <c r="C747" s="210"/>
      <c r="D747" s="207" t="s">
        <v>162</v>
      </c>
      <c r="E747" s="211" t="s">
        <v>77</v>
      </c>
      <c r="F747" s="212" t="s">
        <v>232</v>
      </c>
      <c r="G747" s="210"/>
      <c r="H747" s="213" t="s">
        <v>77</v>
      </c>
      <c r="I747" s="214"/>
      <c r="J747" s="210"/>
      <c r="K747" s="210"/>
      <c r="L747" s="215"/>
      <c r="M747" s="216"/>
      <c r="N747" s="217"/>
      <c r="O747" s="217"/>
      <c r="P747" s="217"/>
      <c r="Q747" s="217"/>
      <c r="R747" s="217"/>
      <c r="S747" s="217"/>
      <c r="T747" s="218"/>
      <c r="AT747" s="219" t="s">
        <v>162</v>
      </c>
      <c r="AU747" s="219" t="s">
        <v>90</v>
      </c>
      <c r="AV747" s="12" t="s">
        <v>23</v>
      </c>
      <c r="AW747" s="12" t="s">
        <v>41</v>
      </c>
      <c r="AX747" s="12" t="s">
        <v>79</v>
      </c>
      <c r="AY747" s="219" t="s">
        <v>151</v>
      </c>
    </row>
    <row r="748" spans="2:51" s="12" customFormat="1" x14ac:dyDescent="0.3">
      <c r="B748" s="209"/>
      <c r="C748" s="210"/>
      <c r="D748" s="207" t="s">
        <v>162</v>
      </c>
      <c r="E748" s="211" t="s">
        <v>77</v>
      </c>
      <c r="F748" s="212" t="s">
        <v>403</v>
      </c>
      <c r="G748" s="210"/>
      <c r="H748" s="213" t="s">
        <v>77</v>
      </c>
      <c r="I748" s="214"/>
      <c r="J748" s="210"/>
      <c r="K748" s="210"/>
      <c r="L748" s="215"/>
      <c r="M748" s="216"/>
      <c r="N748" s="217"/>
      <c r="O748" s="217"/>
      <c r="P748" s="217"/>
      <c r="Q748" s="217"/>
      <c r="R748" s="217"/>
      <c r="S748" s="217"/>
      <c r="T748" s="218"/>
      <c r="AT748" s="219" t="s">
        <v>162</v>
      </c>
      <c r="AU748" s="219" t="s">
        <v>90</v>
      </c>
      <c r="AV748" s="12" t="s">
        <v>23</v>
      </c>
      <c r="AW748" s="12" t="s">
        <v>41</v>
      </c>
      <c r="AX748" s="12" t="s">
        <v>79</v>
      </c>
      <c r="AY748" s="219" t="s">
        <v>151</v>
      </c>
    </row>
    <row r="749" spans="2:51" s="13" customFormat="1" x14ac:dyDescent="0.3">
      <c r="B749" s="220"/>
      <c r="C749" s="221"/>
      <c r="D749" s="207" t="s">
        <v>162</v>
      </c>
      <c r="E749" s="232" t="s">
        <v>77</v>
      </c>
      <c r="F749" s="233" t="s">
        <v>405</v>
      </c>
      <c r="G749" s="221"/>
      <c r="H749" s="234">
        <v>10.56</v>
      </c>
      <c r="I749" s="226"/>
      <c r="J749" s="221"/>
      <c r="K749" s="221"/>
      <c r="L749" s="227"/>
      <c r="M749" s="228"/>
      <c r="N749" s="229"/>
      <c r="O749" s="229"/>
      <c r="P749" s="229"/>
      <c r="Q749" s="229"/>
      <c r="R749" s="229"/>
      <c r="S749" s="229"/>
      <c r="T749" s="230"/>
      <c r="AT749" s="231" t="s">
        <v>162</v>
      </c>
      <c r="AU749" s="231" t="s">
        <v>90</v>
      </c>
      <c r="AV749" s="13" t="s">
        <v>90</v>
      </c>
      <c r="AW749" s="13" t="s">
        <v>41</v>
      </c>
      <c r="AX749" s="13" t="s">
        <v>79</v>
      </c>
      <c r="AY749" s="231" t="s">
        <v>151</v>
      </c>
    </row>
    <row r="750" spans="2:51" s="13" customFormat="1" x14ac:dyDescent="0.3">
      <c r="B750" s="220"/>
      <c r="C750" s="221"/>
      <c r="D750" s="207" t="s">
        <v>162</v>
      </c>
      <c r="E750" s="232" t="s">
        <v>77</v>
      </c>
      <c r="F750" s="233" t="s">
        <v>411</v>
      </c>
      <c r="G750" s="221"/>
      <c r="H750" s="234">
        <v>4.32</v>
      </c>
      <c r="I750" s="226"/>
      <c r="J750" s="221"/>
      <c r="K750" s="221"/>
      <c r="L750" s="227"/>
      <c r="M750" s="228"/>
      <c r="N750" s="229"/>
      <c r="O750" s="229"/>
      <c r="P750" s="229"/>
      <c r="Q750" s="229"/>
      <c r="R750" s="229"/>
      <c r="S750" s="229"/>
      <c r="T750" s="230"/>
      <c r="AT750" s="231" t="s">
        <v>162</v>
      </c>
      <c r="AU750" s="231" t="s">
        <v>90</v>
      </c>
      <c r="AV750" s="13" t="s">
        <v>90</v>
      </c>
      <c r="AW750" s="13" t="s">
        <v>41</v>
      </c>
      <c r="AX750" s="13" t="s">
        <v>79</v>
      </c>
      <c r="AY750" s="231" t="s">
        <v>151</v>
      </c>
    </row>
    <row r="751" spans="2:51" s="13" customFormat="1" x14ac:dyDescent="0.3">
      <c r="B751" s="220"/>
      <c r="C751" s="221"/>
      <c r="D751" s="207" t="s">
        <v>162</v>
      </c>
      <c r="E751" s="232" t="s">
        <v>77</v>
      </c>
      <c r="F751" s="233" t="s">
        <v>412</v>
      </c>
      <c r="G751" s="221"/>
      <c r="H751" s="234">
        <v>5.46</v>
      </c>
      <c r="I751" s="226"/>
      <c r="J751" s="221"/>
      <c r="K751" s="221"/>
      <c r="L751" s="227"/>
      <c r="M751" s="228"/>
      <c r="N751" s="229"/>
      <c r="O751" s="229"/>
      <c r="P751" s="229"/>
      <c r="Q751" s="229"/>
      <c r="R751" s="229"/>
      <c r="S751" s="229"/>
      <c r="T751" s="230"/>
      <c r="AT751" s="231" t="s">
        <v>162</v>
      </c>
      <c r="AU751" s="231" t="s">
        <v>90</v>
      </c>
      <c r="AV751" s="13" t="s">
        <v>90</v>
      </c>
      <c r="AW751" s="13" t="s">
        <v>41</v>
      </c>
      <c r="AX751" s="13" t="s">
        <v>79</v>
      </c>
      <c r="AY751" s="231" t="s">
        <v>151</v>
      </c>
    </row>
    <row r="752" spans="2:51" s="13" customFormat="1" x14ac:dyDescent="0.3">
      <c r="B752" s="220"/>
      <c r="C752" s="221"/>
      <c r="D752" s="207" t="s">
        <v>162</v>
      </c>
      <c r="E752" s="232" t="s">
        <v>77</v>
      </c>
      <c r="F752" s="233" t="s">
        <v>413</v>
      </c>
      <c r="G752" s="221"/>
      <c r="H752" s="234">
        <v>4.8</v>
      </c>
      <c r="I752" s="226"/>
      <c r="J752" s="221"/>
      <c r="K752" s="221"/>
      <c r="L752" s="227"/>
      <c r="M752" s="228"/>
      <c r="N752" s="229"/>
      <c r="O752" s="229"/>
      <c r="P752" s="229"/>
      <c r="Q752" s="229"/>
      <c r="R752" s="229"/>
      <c r="S752" s="229"/>
      <c r="T752" s="230"/>
      <c r="AT752" s="231" t="s">
        <v>162</v>
      </c>
      <c r="AU752" s="231" t="s">
        <v>90</v>
      </c>
      <c r="AV752" s="13" t="s">
        <v>90</v>
      </c>
      <c r="AW752" s="13" t="s">
        <v>41</v>
      </c>
      <c r="AX752" s="13" t="s">
        <v>79</v>
      </c>
      <c r="AY752" s="231" t="s">
        <v>151</v>
      </c>
    </row>
    <row r="753" spans="2:51" s="13" customFormat="1" x14ac:dyDescent="0.3">
      <c r="B753" s="220"/>
      <c r="C753" s="221"/>
      <c r="D753" s="207" t="s">
        <v>162</v>
      </c>
      <c r="E753" s="232" t="s">
        <v>77</v>
      </c>
      <c r="F753" s="233" t="s">
        <v>414</v>
      </c>
      <c r="G753" s="221"/>
      <c r="H753" s="234">
        <v>0.76</v>
      </c>
      <c r="I753" s="226"/>
      <c r="J753" s="221"/>
      <c r="K753" s="221"/>
      <c r="L753" s="227"/>
      <c r="M753" s="228"/>
      <c r="N753" s="229"/>
      <c r="O753" s="229"/>
      <c r="P753" s="229"/>
      <c r="Q753" s="229"/>
      <c r="R753" s="229"/>
      <c r="S753" s="229"/>
      <c r="T753" s="230"/>
      <c r="AT753" s="231" t="s">
        <v>162</v>
      </c>
      <c r="AU753" s="231" t="s">
        <v>90</v>
      </c>
      <c r="AV753" s="13" t="s">
        <v>90</v>
      </c>
      <c r="AW753" s="13" t="s">
        <v>41</v>
      </c>
      <c r="AX753" s="13" t="s">
        <v>79</v>
      </c>
      <c r="AY753" s="231" t="s">
        <v>151</v>
      </c>
    </row>
    <row r="754" spans="2:51" s="13" customFormat="1" x14ac:dyDescent="0.3">
      <c r="B754" s="220"/>
      <c r="C754" s="221"/>
      <c r="D754" s="207" t="s">
        <v>162</v>
      </c>
      <c r="E754" s="232" t="s">
        <v>77</v>
      </c>
      <c r="F754" s="233" t="s">
        <v>415</v>
      </c>
      <c r="G754" s="221"/>
      <c r="H754" s="234">
        <v>8.64</v>
      </c>
      <c r="I754" s="226"/>
      <c r="J754" s="221"/>
      <c r="K754" s="221"/>
      <c r="L754" s="227"/>
      <c r="M754" s="228"/>
      <c r="N754" s="229"/>
      <c r="O754" s="229"/>
      <c r="P754" s="229"/>
      <c r="Q754" s="229"/>
      <c r="R754" s="229"/>
      <c r="S754" s="229"/>
      <c r="T754" s="230"/>
      <c r="AT754" s="231" t="s">
        <v>162</v>
      </c>
      <c r="AU754" s="231" t="s">
        <v>90</v>
      </c>
      <c r="AV754" s="13" t="s">
        <v>90</v>
      </c>
      <c r="AW754" s="13" t="s">
        <v>41</v>
      </c>
      <c r="AX754" s="13" t="s">
        <v>79</v>
      </c>
      <c r="AY754" s="231" t="s">
        <v>151</v>
      </c>
    </row>
    <row r="755" spans="2:51" s="13" customFormat="1" x14ac:dyDescent="0.3">
      <c r="B755" s="220"/>
      <c r="C755" s="221"/>
      <c r="D755" s="207" t="s">
        <v>162</v>
      </c>
      <c r="E755" s="232" t="s">
        <v>77</v>
      </c>
      <c r="F755" s="233" t="s">
        <v>416</v>
      </c>
      <c r="G755" s="221"/>
      <c r="H755" s="234">
        <v>9.92</v>
      </c>
      <c r="I755" s="226"/>
      <c r="J755" s="221"/>
      <c r="K755" s="221"/>
      <c r="L755" s="227"/>
      <c r="M755" s="228"/>
      <c r="N755" s="229"/>
      <c r="O755" s="229"/>
      <c r="P755" s="229"/>
      <c r="Q755" s="229"/>
      <c r="R755" s="229"/>
      <c r="S755" s="229"/>
      <c r="T755" s="230"/>
      <c r="AT755" s="231" t="s">
        <v>162</v>
      </c>
      <c r="AU755" s="231" t="s">
        <v>90</v>
      </c>
      <c r="AV755" s="13" t="s">
        <v>90</v>
      </c>
      <c r="AW755" s="13" t="s">
        <v>41</v>
      </c>
      <c r="AX755" s="13" t="s">
        <v>79</v>
      </c>
      <c r="AY755" s="231" t="s">
        <v>151</v>
      </c>
    </row>
    <row r="756" spans="2:51" s="12" customFormat="1" x14ac:dyDescent="0.3">
      <c r="B756" s="209"/>
      <c r="C756" s="210"/>
      <c r="D756" s="207" t="s">
        <v>162</v>
      </c>
      <c r="E756" s="211" t="s">
        <v>77</v>
      </c>
      <c r="F756" s="212" t="s">
        <v>409</v>
      </c>
      <c r="G756" s="210"/>
      <c r="H756" s="213" t="s">
        <v>77</v>
      </c>
      <c r="I756" s="214"/>
      <c r="J756" s="210"/>
      <c r="K756" s="210"/>
      <c r="L756" s="215"/>
      <c r="M756" s="216"/>
      <c r="N756" s="217"/>
      <c r="O756" s="217"/>
      <c r="P756" s="217"/>
      <c r="Q756" s="217"/>
      <c r="R756" s="217"/>
      <c r="S756" s="217"/>
      <c r="T756" s="218"/>
      <c r="AT756" s="219" t="s">
        <v>162</v>
      </c>
      <c r="AU756" s="219" t="s">
        <v>90</v>
      </c>
      <c r="AV756" s="12" t="s">
        <v>23</v>
      </c>
      <c r="AW756" s="12" t="s">
        <v>41</v>
      </c>
      <c r="AX756" s="12" t="s">
        <v>79</v>
      </c>
      <c r="AY756" s="219" t="s">
        <v>151</v>
      </c>
    </row>
    <row r="757" spans="2:51" s="13" customFormat="1" x14ac:dyDescent="0.3">
      <c r="B757" s="220"/>
      <c r="C757" s="221"/>
      <c r="D757" s="207" t="s">
        <v>162</v>
      </c>
      <c r="E757" s="232" t="s">
        <v>77</v>
      </c>
      <c r="F757" s="233" t="s">
        <v>418</v>
      </c>
      <c r="G757" s="221"/>
      <c r="H757" s="234">
        <v>1.08</v>
      </c>
      <c r="I757" s="226"/>
      <c r="J757" s="221"/>
      <c r="K757" s="221"/>
      <c r="L757" s="227"/>
      <c r="M757" s="228"/>
      <c r="N757" s="229"/>
      <c r="O757" s="229"/>
      <c r="P757" s="229"/>
      <c r="Q757" s="229"/>
      <c r="R757" s="229"/>
      <c r="S757" s="229"/>
      <c r="T757" s="230"/>
      <c r="AT757" s="231" t="s">
        <v>162</v>
      </c>
      <c r="AU757" s="231" t="s">
        <v>90</v>
      </c>
      <c r="AV757" s="13" t="s">
        <v>90</v>
      </c>
      <c r="AW757" s="13" t="s">
        <v>41</v>
      </c>
      <c r="AX757" s="13" t="s">
        <v>79</v>
      </c>
      <c r="AY757" s="231" t="s">
        <v>151</v>
      </c>
    </row>
    <row r="758" spans="2:51" s="13" customFormat="1" x14ac:dyDescent="0.3">
      <c r="B758" s="220"/>
      <c r="C758" s="221"/>
      <c r="D758" s="207" t="s">
        <v>162</v>
      </c>
      <c r="E758" s="232" t="s">
        <v>77</v>
      </c>
      <c r="F758" s="233" t="s">
        <v>419</v>
      </c>
      <c r="G758" s="221"/>
      <c r="H758" s="234">
        <v>0.96</v>
      </c>
      <c r="I758" s="226"/>
      <c r="J758" s="221"/>
      <c r="K758" s="221"/>
      <c r="L758" s="227"/>
      <c r="M758" s="228"/>
      <c r="N758" s="229"/>
      <c r="O758" s="229"/>
      <c r="P758" s="229"/>
      <c r="Q758" s="229"/>
      <c r="R758" s="229"/>
      <c r="S758" s="229"/>
      <c r="T758" s="230"/>
      <c r="AT758" s="231" t="s">
        <v>162</v>
      </c>
      <c r="AU758" s="231" t="s">
        <v>90</v>
      </c>
      <c r="AV758" s="13" t="s">
        <v>90</v>
      </c>
      <c r="AW758" s="13" t="s">
        <v>41</v>
      </c>
      <c r="AX758" s="13" t="s">
        <v>79</v>
      </c>
      <c r="AY758" s="231" t="s">
        <v>151</v>
      </c>
    </row>
    <row r="759" spans="2:51" s="13" customFormat="1" x14ac:dyDescent="0.3">
      <c r="B759" s="220"/>
      <c r="C759" s="221"/>
      <c r="D759" s="207" t="s">
        <v>162</v>
      </c>
      <c r="E759" s="232" t="s">
        <v>77</v>
      </c>
      <c r="F759" s="233" t="s">
        <v>420</v>
      </c>
      <c r="G759" s="221"/>
      <c r="H759" s="234">
        <v>0.84</v>
      </c>
      <c r="I759" s="226"/>
      <c r="J759" s="221"/>
      <c r="K759" s="221"/>
      <c r="L759" s="227"/>
      <c r="M759" s="228"/>
      <c r="N759" s="229"/>
      <c r="O759" s="229"/>
      <c r="P759" s="229"/>
      <c r="Q759" s="229"/>
      <c r="R759" s="229"/>
      <c r="S759" s="229"/>
      <c r="T759" s="230"/>
      <c r="AT759" s="231" t="s">
        <v>162</v>
      </c>
      <c r="AU759" s="231" t="s">
        <v>90</v>
      </c>
      <c r="AV759" s="13" t="s">
        <v>90</v>
      </c>
      <c r="AW759" s="13" t="s">
        <v>41</v>
      </c>
      <c r="AX759" s="13" t="s">
        <v>79</v>
      </c>
      <c r="AY759" s="231" t="s">
        <v>151</v>
      </c>
    </row>
    <row r="760" spans="2:51" s="15" customFormat="1" x14ac:dyDescent="0.3">
      <c r="B760" s="260"/>
      <c r="C760" s="261"/>
      <c r="D760" s="207" t="s">
        <v>162</v>
      </c>
      <c r="E760" s="262" t="s">
        <v>77</v>
      </c>
      <c r="F760" s="263" t="s">
        <v>321</v>
      </c>
      <c r="G760" s="261"/>
      <c r="H760" s="264">
        <v>1451.7629999999999</v>
      </c>
      <c r="I760" s="265"/>
      <c r="J760" s="261"/>
      <c r="K760" s="261"/>
      <c r="L760" s="266"/>
      <c r="M760" s="267"/>
      <c r="N760" s="268"/>
      <c r="O760" s="268"/>
      <c r="P760" s="268"/>
      <c r="Q760" s="268"/>
      <c r="R760" s="268"/>
      <c r="S760" s="268"/>
      <c r="T760" s="269"/>
      <c r="AT760" s="270" t="s">
        <v>162</v>
      </c>
      <c r="AU760" s="270" t="s">
        <v>90</v>
      </c>
      <c r="AV760" s="15" t="s">
        <v>175</v>
      </c>
      <c r="AW760" s="15" t="s">
        <v>41</v>
      </c>
      <c r="AX760" s="15" t="s">
        <v>79</v>
      </c>
      <c r="AY760" s="270" t="s">
        <v>151</v>
      </c>
    </row>
    <row r="761" spans="2:51" s="12" customFormat="1" x14ac:dyDescent="0.3">
      <c r="B761" s="209"/>
      <c r="C761" s="210"/>
      <c r="D761" s="207" t="s">
        <v>162</v>
      </c>
      <c r="E761" s="211" t="s">
        <v>77</v>
      </c>
      <c r="F761" s="212" t="s">
        <v>421</v>
      </c>
      <c r="G761" s="210"/>
      <c r="H761" s="213" t="s">
        <v>77</v>
      </c>
      <c r="I761" s="214"/>
      <c r="J761" s="210"/>
      <c r="K761" s="210"/>
      <c r="L761" s="215"/>
      <c r="M761" s="216"/>
      <c r="N761" s="217"/>
      <c r="O761" s="217"/>
      <c r="P761" s="217"/>
      <c r="Q761" s="217"/>
      <c r="R761" s="217"/>
      <c r="S761" s="217"/>
      <c r="T761" s="218"/>
      <c r="AT761" s="219" t="s">
        <v>162</v>
      </c>
      <c r="AU761" s="219" t="s">
        <v>90</v>
      </c>
      <c r="AV761" s="12" t="s">
        <v>23</v>
      </c>
      <c r="AW761" s="12" t="s">
        <v>41</v>
      </c>
      <c r="AX761" s="12" t="s">
        <v>79</v>
      </c>
      <c r="AY761" s="219" t="s">
        <v>151</v>
      </c>
    </row>
    <row r="762" spans="2:51" s="12" customFormat="1" x14ac:dyDescent="0.3">
      <c r="B762" s="209"/>
      <c r="C762" s="210"/>
      <c r="D762" s="207" t="s">
        <v>162</v>
      </c>
      <c r="E762" s="211" t="s">
        <v>77</v>
      </c>
      <c r="F762" s="212" t="s">
        <v>229</v>
      </c>
      <c r="G762" s="210"/>
      <c r="H762" s="213" t="s">
        <v>77</v>
      </c>
      <c r="I762" s="214"/>
      <c r="J762" s="210"/>
      <c r="K762" s="210"/>
      <c r="L762" s="215"/>
      <c r="M762" s="216"/>
      <c r="N762" s="217"/>
      <c r="O762" s="217"/>
      <c r="P762" s="217"/>
      <c r="Q762" s="217"/>
      <c r="R762" s="217"/>
      <c r="S762" s="217"/>
      <c r="T762" s="218"/>
      <c r="AT762" s="219" t="s">
        <v>162</v>
      </c>
      <c r="AU762" s="219" t="s">
        <v>90</v>
      </c>
      <c r="AV762" s="12" t="s">
        <v>23</v>
      </c>
      <c r="AW762" s="12" t="s">
        <v>41</v>
      </c>
      <c r="AX762" s="12" t="s">
        <v>79</v>
      </c>
      <c r="AY762" s="219" t="s">
        <v>151</v>
      </c>
    </row>
    <row r="763" spans="2:51" s="12" customFormat="1" x14ac:dyDescent="0.3">
      <c r="B763" s="209"/>
      <c r="C763" s="210"/>
      <c r="D763" s="207" t="s">
        <v>162</v>
      </c>
      <c r="E763" s="211" t="s">
        <v>77</v>
      </c>
      <c r="F763" s="212" t="s">
        <v>403</v>
      </c>
      <c r="G763" s="210"/>
      <c r="H763" s="213" t="s">
        <v>77</v>
      </c>
      <c r="I763" s="214"/>
      <c r="J763" s="210"/>
      <c r="K763" s="210"/>
      <c r="L763" s="215"/>
      <c r="M763" s="216"/>
      <c r="N763" s="217"/>
      <c r="O763" s="217"/>
      <c r="P763" s="217"/>
      <c r="Q763" s="217"/>
      <c r="R763" s="217"/>
      <c r="S763" s="217"/>
      <c r="T763" s="218"/>
      <c r="AT763" s="219" t="s">
        <v>162</v>
      </c>
      <c r="AU763" s="219" t="s">
        <v>90</v>
      </c>
      <c r="AV763" s="12" t="s">
        <v>23</v>
      </c>
      <c r="AW763" s="12" t="s">
        <v>41</v>
      </c>
      <c r="AX763" s="12" t="s">
        <v>79</v>
      </c>
      <c r="AY763" s="219" t="s">
        <v>151</v>
      </c>
    </row>
    <row r="764" spans="2:51" s="13" customFormat="1" x14ac:dyDescent="0.3">
      <c r="B764" s="220"/>
      <c r="C764" s="221"/>
      <c r="D764" s="207" t="s">
        <v>162</v>
      </c>
      <c r="E764" s="232" t="s">
        <v>77</v>
      </c>
      <c r="F764" s="233" t="s">
        <v>422</v>
      </c>
      <c r="G764" s="221"/>
      <c r="H764" s="234">
        <v>-82.8</v>
      </c>
      <c r="I764" s="226"/>
      <c r="J764" s="221"/>
      <c r="K764" s="221"/>
      <c r="L764" s="227"/>
      <c r="M764" s="228"/>
      <c r="N764" s="229"/>
      <c r="O764" s="229"/>
      <c r="P764" s="229"/>
      <c r="Q764" s="229"/>
      <c r="R764" s="229"/>
      <c r="S764" s="229"/>
      <c r="T764" s="230"/>
      <c r="AT764" s="231" t="s">
        <v>162</v>
      </c>
      <c r="AU764" s="231" t="s">
        <v>90</v>
      </c>
      <c r="AV764" s="13" t="s">
        <v>90</v>
      </c>
      <c r="AW764" s="13" t="s">
        <v>41</v>
      </c>
      <c r="AX764" s="13" t="s">
        <v>79</v>
      </c>
      <c r="AY764" s="231" t="s">
        <v>151</v>
      </c>
    </row>
    <row r="765" spans="2:51" s="13" customFormat="1" x14ac:dyDescent="0.3">
      <c r="B765" s="220"/>
      <c r="C765" s="221"/>
      <c r="D765" s="207" t="s">
        <v>162</v>
      </c>
      <c r="E765" s="232" t="s">
        <v>77</v>
      </c>
      <c r="F765" s="233" t="s">
        <v>423</v>
      </c>
      <c r="G765" s="221"/>
      <c r="H765" s="234">
        <v>-43.2</v>
      </c>
      <c r="I765" s="226"/>
      <c r="J765" s="221"/>
      <c r="K765" s="221"/>
      <c r="L765" s="227"/>
      <c r="M765" s="228"/>
      <c r="N765" s="229"/>
      <c r="O765" s="229"/>
      <c r="P765" s="229"/>
      <c r="Q765" s="229"/>
      <c r="R765" s="229"/>
      <c r="S765" s="229"/>
      <c r="T765" s="230"/>
      <c r="AT765" s="231" t="s">
        <v>162</v>
      </c>
      <c r="AU765" s="231" t="s">
        <v>90</v>
      </c>
      <c r="AV765" s="13" t="s">
        <v>90</v>
      </c>
      <c r="AW765" s="13" t="s">
        <v>41</v>
      </c>
      <c r="AX765" s="13" t="s">
        <v>79</v>
      </c>
      <c r="AY765" s="231" t="s">
        <v>151</v>
      </c>
    </row>
    <row r="766" spans="2:51" s="12" customFormat="1" x14ac:dyDescent="0.3">
      <c r="B766" s="209"/>
      <c r="C766" s="210"/>
      <c r="D766" s="207" t="s">
        <v>162</v>
      </c>
      <c r="E766" s="211" t="s">
        <v>77</v>
      </c>
      <c r="F766" s="212" t="s">
        <v>407</v>
      </c>
      <c r="G766" s="210"/>
      <c r="H766" s="213" t="s">
        <v>77</v>
      </c>
      <c r="I766" s="214"/>
      <c r="J766" s="210"/>
      <c r="K766" s="210"/>
      <c r="L766" s="215"/>
      <c r="M766" s="216"/>
      <c r="N766" s="217"/>
      <c r="O766" s="217"/>
      <c r="P766" s="217"/>
      <c r="Q766" s="217"/>
      <c r="R766" s="217"/>
      <c r="S766" s="217"/>
      <c r="T766" s="218"/>
      <c r="AT766" s="219" t="s">
        <v>162</v>
      </c>
      <c r="AU766" s="219" t="s">
        <v>90</v>
      </c>
      <c r="AV766" s="12" t="s">
        <v>23</v>
      </c>
      <c r="AW766" s="12" t="s">
        <v>41</v>
      </c>
      <c r="AX766" s="12" t="s">
        <v>79</v>
      </c>
      <c r="AY766" s="219" t="s">
        <v>151</v>
      </c>
    </row>
    <row r="767" spans="2:51" s="13" customFormat="1" x14ac:dyDescent="0.3">
      <c r="B767" s="220"/>
      <c r="C767" s="221"/>
      <c r="D767" s="207" t="s">
        <v>162</v>
      </c>
      <c r="E767" s="232" t="s">
        <v>77</v>
      </c>
      <c r="F767" s="233" t="s">
        <v>710</v>
      </c>
      <c r="G767" s="221"/>
      <c r="H767" s="234">
        <v>-6.93</v>
      </c>
      <c r="I767" s="226"/>
      <c r="J767" s="221"/>
      <c r="K767" s="221"/>
      <c r="L767" s="227"/>
      <c r="M767" s="228"/>
      <c r="N767" s="229"/>
      <c r="O767" s="229"/>
      <c r="P767" s="229"/>
      <c r="Q767" s="229"/>
      <c r="R767" s="229"/>
      <c r="S767" s="229"/>
      <c r="T767" s="230"/>
      <c r="AT767" s="231" t="s">
        <v>162</v>
      </c>
      <c r="AU767" s="231" t="s">
        <v>90</v>
      </c>
      <c r="AV767" s="13" t="s">
        <v>90</v>
      </c>
      <c r="AW767" s="13" t="s">
        <v>41</v>
      </c>
      <c r="AX767" s="13" t="s">
        <v>79</v>
      </c>
      <c r="AY767" s="231" t="s">
        <v>151</v>
      </c>
    </row>
    <row r="768" spans="2:51" s="12" customFormat="1" x14ac:dyDescent="0.3">
      <c r="B768" s="209"/>
      <c r="C768" s="210"/>
      <c r="D768" s="207" t="s">
        <v>162</v>
      </c>
      <c r="E768" s="211" t="s">
        <v>77</v>
      </c>
      <c r="F768" s="212" t="s">
        <v>409</v>
      </c>
      <c r="G768" s="210"/>
      <c r="H768" s="213" t="s">
        <v>77</v>
      </c>
      <c r="I768" s="214"/>
      <c r="J768" s="210"/>
      <c r="K768" s="210"/>
      <c r="L768" s="215"/>
      <c r="M768" s="216"/>
      <c r="N768" s="217"/>
      <c r="O768" s="217"/>
      <c r="P768" s="217"/>
      <c r="Q768" s="217"/>
      <c r="R768" s="217"/>
      <c r="S768" s="217"/>
      <c r="T768" s="218"/>
      <c r="AT768" s="219" t="s">
        <v>162</v>
      </c>
      <c r="AU768" s="219" t="s">
        <v>90</v>
      </c>
      <c r="AV768" s="12" t="s">
        <v>23</v>
      </c>
      <c r="AW768" s="12" t="s">
        <v>41</v>
      </c>
      <c r="AX768" s="12" t="s">
        <v>79</v>
      </c>
      <c r="AY768" s="219" t="s">
        <v>151</v>
      </c>
    </row>
    <row r="769" spans="2:51" s="13" customFormat="1" x14ac:dyDescent="0.3">
      <c r="B769" s="220"/>
      <c r="C769" s="221"/>
      <c r="D769" s="207" t="s">
        <v>162</v>
      </c>
      <c r="E769" s="232" t="s">
        <v>77</v>
      </c>
      <c r="F769" s="233" t="s">
        <v>426</v>
      </c>
      <c r="G769" s="221"/>
      <c r="H769" s="234">
        <v>-5.76</v>
      </c>
      <c r="I769" s="226"/>
      <c r="J769" s="221"/>
      <c r="K769" s="221"/>
      <c r="L769" s="227"/>
      <c r="M769" s="228"/>
      <c r="N769" s="229"/>
      <c r="O769" s="229"/>
      <c r="P769" s="229"/>
      <c r="Q769" s="229"/>
      <c r="R769" s="229"/>
      <c r="S769" s="229"/>
      <c r="T769" s="230"/>
      <c r="AT769" s="231" t="s">
        <v>162</v>
      </c>
      <c r="AU769" s="231" t="s">
        <v>90</v>
      </c>
      <c r="AV769" s="13" t="s">
        <v>90</v>
      </c>
      <c r="AW769" s="13" t="s">
        <v>41</v>
      </c>
      <c r="AX769" s="13" t="s">
        <v>79</v>
      </c>
      <c r="AY769" s="231" t="s">
        <v>151</v>
      </c>
    </row>
    <row r="770" spans="2:51" s="12" customFormat="1" x14ac:dyDescent="0.3">
      <c r="B770" s="209"/>
      <c r="C770" s="210"/>
      <c r="D770" s="207" t="s">
        <v>162</v>
      </c>
      <c r="E770" s="211" t="s">
        <v>77</v>
      </c>
      <c r="F770" s="212" t="s">
        <v>232</v>
      </c>
      <c r="G770" s="210"/>
      <c r="H770" s="213" t="s">
        <v>77</v>
      </c>
      <c r="I770" s="214"/>
      <c r="J770" s="210"/>
      <c r="K770" s="210"/>
      <c r="L770" s="215"/>
      <c r="M770" s="216"/>
      <c r="N770" s="217"/>
      <c r="O770" s="217"/>
      <c r="P770" s="217"/>
      <c r="Q770" s="217"/>
      <c r="R770" s="217"/>
      <c r="S770" s="217"/>
      <c r="T770" s="218"/>
      <c r="AT770" s="219" t="s">
        <v>162</v>
      </c>
      <c r="AU770" s="219" t="s">
        <v>90</v>
      </c>
      <c r="AV770" s="12" t="s">
        <v>23</v>
      </c>
      <c r="AW770" s="12" t="s">
        <v>41</v>
      </c>
      <c r="AX770" s="12" t="s">
        <v>79</v>
      </c>
      <c r="AY770" s="219" t="s">
        <v>151</v>
      </c>
    </row>
    <row r="771" spans="2:51" s="12" customFormat="1" x14ac:dyDescent="0.3">
      <c r="B771" s="209"/>
      <c r="C771" s="210"/>
      <c r="D771" s="207" t="s">
        <v>162</v>
      </c>
      <c r="E771" s="211" t="s">
        <v>77</v>
      </c>
      <c r="F771" s="212" t="s">
        <v>403</v>
      </c>
      <c r="G771" s="210"/>
      <c r="H771" s="213" t="s">
        <v>77</v>
      </c>
      <c r="I771" s="214"/>
      <c r="J771" s="210"/>
      <c r="K771" s="210"/>
      <c r="L771" s="215"/>
      <c r="M771" s="216"/>
      <c r="N771" s="217"/>
      <c r="O771" s="217"/>
      <c r="P771" s="217"/>
      <c r="Q771" s="217"/>
      <c r="R771" s="217"/>
      <c r="S771" s="217"/>
      <c r="T771" s="218"/>
      <c r="AT771" s="219" t="s">
        <v>162</v>
      </c>
      <c r="AU771" s="219" t="s">
        <v>90</v>
      </c>
      <c r="AV771" s="12" t="s">
        <v>23</v>
      </c>
      <c r="AW771" s="12" t="s">
        <v>41</v>
      </c>
      <c r="AX771" s="12" t="s">
        <v>79</v>
      </c>
      <c r="AY771" s="219" t="s">
        <v>151</v>
      </c>
    </row>
    <row r="772" spans="2:51" s="13" customFormat="1" x14ac:dyDescent="0.3">
      <c r="B772" s="220"/>
      <c r="C772" s="221"/>
      <c r="D772" s="207" t="s">
        <v>162</v>
      </c>
      <c r="E772" s="232" t="s">
        <v>77</v>
      </c>
      <c r="F772" s="233" t="s">
        <v>423</v>
      </c>
      <c r="G772" s="221"/>
      <c r="H772" s="234">
        <v>-43.2</v>
      </c>
      <c r="I772" s="226"/>
      <c r="J772" s="221"/>
      <c r="K772" s="221"/>
      <c r="L772" s="227"/>
      <c r="M772" s="228"/>
      <c r="N772" s="229"/>
      <c r="O772" s="229"/>
      <c r="P772" s="229"/>
      <c r="Q772" s="229"/>
      <c r="R772" s="229"/>
      <c r="S772" s="229"/>
      <c r="T772" s="230"/>
      <c r="AT772" s="231" t="s">
        <v>162</v>
      </c>
      <c r="AU772" s="231" t="s">
        <v>90</v>
      </c>
      <c r="AV772" s="13" t="s">
        <v>90</v>
      </c>
      <c r="AW772" s="13" t="s">
        <v>41</v>
      </c>
      <c r="AX772" s="13" t="s">
        <v>79</v>
      </c>
      <c r="AY772" s="231" t="s">
        <v>151</v>
      </c>
    </row>
    <row r="773" spans="2:51" s="13" customFormat="1" x14ac:dyDescent="0.3">
      <c r="B773" s="220"/>
      <c r="C773" s="221"/>
      <c r="D773" s="207" t="s">
        <v>162</v>
      </c>
      <c r="E773" s="232" t="s">
        <v>77</v>
      </c>
      <c r="F773" s="233" t="s">
        <v>427</v>
      </c>
      <c r="G773" s="221"/>
      <c r="H773" s="234">
        <v>-14.4</v>
      </c>
      <c r="I773" s="226"/>
      <c r="J773" s="221"/>
      <c r="K773" s="221"/>
      <c r="L773" s="227"/>
      <c r="M773" s="228"/>
      <c r="N773" s="229"/>
      <c r="O773" s="229"/>
      <c r="P773" s="229"/>
      <c r="Q773" s="229"/>
      <c r="R773" s="229"/>
      <c r="S773" s="229"/>
      <c r="T773" s="230"/>
      <c r="AT773" s="231" t="s">
        <v>162</v>
      </c>
      <c r="AU773" s="231" t="s">
        <v>90</v>
      </c>
      <c r="AV773" s="13" t="s">
        <v>90</v>
      </c>
      <c r="AW773" s="13" t="s">
        <v>41</v>
      </c>
      <c r="AX773" s="13" t="s">
        <v>79</v>
      </c>
      <c r="AY773" s="231" t="s">
        <v>151</v>
      </c>
    </row>
    <row r="774" spans="2:51" s="13" customFormat="1" x14ac:dyDescent="0.3">
      <c r="B774" s="220"/>
      <c r="C774" s="221"/>
      <c r="D774" s="207" t="s">
        <v>162</v>
      </c>
      <c r="E774" s="232" t="s">
        <v>77</v>
      </c>
      <c r="F774" s="233" t="s">
        <v>428</v>
      </c>
      <c r="G774" s="221"/>
      <c r="H774" s="234">
        <v>-25.2</v>
      </c>
      <c r="I774" s="226"/>
      <c r="J774" s="221"/>
      <c r="K774" s="221"/>
      <c r="L774" s="227"/>
      <c r="M774" s="228"/>
      <c r="N774" s="229"/>
      <c r="O774" s="229"/>
      <c r="P774" s="229"/>
      <c r="Q774" s="229"/>
      <c r="R774" s="229"/>
      <c r="S774" s="229"/>
      <c r="T774" s="230"/>
      <c r="AT774" s="231" t="s">
        <v>162</v>
      </c>
      <c r="AU774" s="231" t="s">
        <v>90</v>
      </c>
      <c r="AV774" s="13" t="s">
        <v>90</v>
      </c>
      <c r="AW774" s="13" t="s">
        <v>41</v>
      </c>
      <c r="AX774" s="13" t="s">
        <v>79</v>
      </c>
      <c r="AY774" s="231" t="s">
        <v>151</v>
      </c>
    </row>
    <row r="775" spans="2:51" s="13" customFormat="1" x14ac:dyDescent="0.3">
      <c r="B775" s="220"/>
      <c r="C775" s="221"/>
      <c r="D775" s="207" t="s">
        <v>162</v>
      </c>
      <c r="E775" s="232" t="s">
        <v>77</v>
      </c>
      <c r="F775" s="233" t="s">
        <v>429</v>
      </c>
      <c r="G775" s="221"/>
      <c r="H775" s="234">
        <v>-18</v>
      </c>
      <c r="I775" s="226"/>
      <c r="J775" s="221"/>
      <c r="K775" s="221"/>
      <c r="L775" s="227"/>
      <c r="M775" s="228"/>
      <c r="N775" s="229"/>
      <c r="O775" s="229"/>
      <c r="P775" s="229"/>
      <c r="Q775" s="229"/>
      <c r="R775" s="229"/>
      <c r="S775" s="229"/>
      <c r="T775" s="230"/>
      <c r="AT775" s="231" t="s">
        <v>162</v>
      </c>
      <c r="AU775" s="231" t="s">
        <v>90</v>
      </c>
      <c r="AV775" s="13" t="s">
        <v>90</v>
      </c>
      <c r="AW775" s="13" t="s">
        <v>41</v>
      </c>
      <c r="AX775" s="13" t="s">
        <v>79</v>
      </c>
      <c r="AY775" s="231" t="s">
        <v>151</v>
      </c>
    </row>
    <row r="776" spans="2:51" s="13" customFormat="1" x14ac:dyDescent="0.3">
      <c r="B776" s="220"/>
      <c r="C776" s="221"/>
      <c r="D776" s="207" t="s">
        <v>162</v>
      </c>
      <c r="E776" s="232" t="s">
        <v>77</v>
      </c>
      <c r="F776" s="233" t="s">
        <v>430</v>
      </c>
      <c r="G776" s="221"/>
      <c r="H776" s="234">
        <v>-1.8</v>
      </c>
      <c r="I776" s="226"/>
      <c r="J776" s="221"/>
      <c r="K776" s="221"/>
      <c r="L776" s="227"/>
      <c r="M776" s="228"/>
      <c r="N776" s="229"/>
      <c r="O776" s="229"/>
      <c r="P776" s="229"/>
      <c r="Q776" s="229"/>
      <c r="R776" s="229"/>
      <c r="S776" s="229"/>
      <c r="T776" s="230"/>
      <c r="AT776" s="231" t="s">
        <v>162</v>
      </c>
      <c r="AU776" s="231" t="s">
        <v>90</v>
      </c>
      <c r="AV776" s="13" t="s">
        <v>90</v>
      </c>
      <c r="AW776" s="13" t="s">
        <v>41</v>
      </c>
      <c r="AX776" s="13" t="s">
        <v>79</v>
      </c>
      <c r="AY776" s="231" t="s">
        <v>151</v>
      </c>
    </row>
    <row r="777" spans="2:51" s="13" customFormat="1" x14ac:dyDescent="0.3">
      <c r="B777" s="220"/>
      <c r="C777" s="221"/>
      <c r="D777" s="207" t="s">
        <v>162</v>
      </c>
      <c r="E777" s="232" t="s">
        <v>77</v>
      </c>
      <c r="F777" s="233" t="s">
        <v>431</v>
      </c>
      <c r="G777" s="221"/>
      <c r="H777" s="234">
        <v>-28.8</v>
      </c>
      <c r="I777" s="226"/>
      <c r="J777" s="221"/>
      <c r="K777" s="221"/>
      <c r="L777" s="227"/>
      <c r="M777" s="228"/>
      <c r="N777" s="229"/>
      <c r="O777" s="229"/>
      <c r="P777" s="229"/>
      <c r="Q777" s="229"/>
      <c r="R777" s="229"/>
      <c r="S777" s="229"/>
      <c r="T777" s="230"/>
      <c r="AT777" s="231" t="s">
        <v>162</v>
      </c>
      <c r="AU777" s="231" t="s">
        <v>90</v>
      </c>
      <c r="AV777" s="13" t="s">
        <v>90</v>
      </c>
      <c r="AW777" s="13" t="s">
        <v>41</v>
      </c>
      <c r="AX777" s="13" t="s">
        <v>79</v>
      </c>
      <c r="AY777" s="231" t="s">
        <v>151</v>
      </c>
    </row>
    <row r="778" spans="2:51" s="13" customFormat="1" x14ac:dyDescent="0.3">
      <c r="B778" s="220"/>
      <c r="C778" s="221"/>
      <c r="D778" s="207" t="s">
        <v>162</v>
      </c>
      <c r="E778" s="232" t="s">
        <v>77</v>
      </c>
      <c r="F778" s="233" t="s">
        <v>432</v>
      </c>
      <c r="G778" s="221"/>
      <c r="H778" s="234">
        <v>-31.68</v>
      </c>
      <c r="I778" s="226"/>
      <c r="J778" s="221"/>
      <c r="K778" s="221"/>
      <c r="L778" s="227"/>
      <c r="M778" s="228"/>
      <c r="N778" s="229"/>
      <c r="O778" s="229"/>
      <c r="P778" s="229"/>
      <c r="Q778" s="229"/>
      <c r="R778" s="229"/>
      <c r="S778" s="229"/>
      <c r="T778" s="230"/>
      <c r="AT778" s="231" t="s">
        <v>162</v>
      </c>
      <c r="AU778" s="231" t="s">
        <v>90</v>
      </c>
      <c r="AV778" s="13" t="s">
        <v>90</v>
      </c>
      <c r="AW778" s="13" t="s">
        <v>41</v>
      </c>
      <c r="AX778" s="13" t="s">
        <v>79</v>
      </c>
      <c r="AY778" s="231" t="s">
        <v>151</v>
      </c>
    </row>
    <row r="779" spans="2:51" s="12" customFormat="1" x14ac:dyDescent="0.3">
      <c r="B779" s="209"/>
      <c r="C779" s="210"/>
      <c r="D779" s="207" t="s">
        <v>162</v>
      </c>
      <c r="E779" s="211" t="s">
        <v>77</v>
      </c>
      <c r="F779" s="212" t="s">
        <v>407</v>
      </c>
      <c r="G779" s="210"/>
      <c r="H779" s="213" t="s">
        <v>77</v>
      </c>
      <c r="I779" s="214"/>
      <c r="J779" s="210"/>
      <c r="K779" s="210"/>
      <c r="L779" s="215"/>
      <c r="M779" s="216"/>
      <c r="N779" s="217"/>
      <c r="O779" s="217"/>
      <c r="P779" s="217"/>
      <c r="Q779" s="217"/>
      <c r="R779" s="217"/>
      <c r="S779" s="217"/>
      <c r="T779" s="218"/>
      <c r="AT779" s="219" t="s">
        <v>162</v>
      </c>
      <c r="AU779" s="219" t="s">
        <v>90</v>
      </c>
      <c r="AV779" s="12" t="s">
        <v>23</v>
      </c>
      <c r="AW779" s="12" t="s">
        <v>41</v>
      </c>
      <c r="AX779" s="12" t="s">
        <v>79</v>
      </c>
      <c r="AY779" s="219" t="s">
        <v>151</v>
      </c>
    </row>
    <row r="780" spans="2:51" s="13" customFormat="1" x14ac:dyDescent="0.3">
      <c r="B780" s="220"/>
      <c r="C780" s="221"/>
      <c r="D780" s="207" t="s">
        <v>162</v>
      </c>
      <c r="E780" s="232" t="s">
        <v>77</v>
      </c>
      <c r="F780" s="233" t="s">
        <v>710</v>
      </c>
      <c r="G780" s="221"/>
      <c r="H780" s="234">
        <v>-6.93</v>
      </c>
      <c r="I780" s="226"/>
      <c r="J780" s="221"/>
      <c r="K780" s="221"/>
      <c r="L780" s="227"/>
      <c r="M780" s="228"/>
      <c r="N780" s="229"/>
      <c r="O780" s="229"/>
      <c r="P780" s="229"/>
      <c r="Q780" s="229"/>
      <c r="R780" s="229"/>
      <c r="S780" s="229"/>
      <c r="T780" s="230"/>
      <c r="AT780" s="231" t="s">
        <v>162</v>
      </c>
      <c r="AU780" s="231" t="s">
        <v>90</v>
      </c>
      <c r="AV780" s="13" t="s">
        <v>90</v>
      </c>
      <c r="AW780" s="13" t="s">
        <v>41</v>
      </c>
      <c r="AX780" s="13" t="s">
        <v>79</v>
      </c>
      <c r="AY780" s="231" t="s">
        <v>151</v>
      </c>
    </row>
    <row r="781" spans="2:51" s="12" customFormat="1" x14ac:dyDescent="0.3">
      <c r="B781" s="209"/>
      <c r="C781" s="210"/>
      <c r="D781" s="207" t="s">
        <v>162</v>
      </c>
      <c r="E781" s="211" t="s">
        <v>77</v>
      </c>
      <c r="F781" s="212" t="s">
        <v>409</v>
      </c>
      <c r="G781" s="210"/>
      <c r="H781" s="213" t="s">
        <v>77</v>
      </c>
      <c r="I781" s="214"/>
      <c r="J781" s="210"/>
      <c r="K781" s="210"/>
      <c r="L781" s="215"/>
      <c r="M781" s="216"/>
      <c r="N781" s="217"/>
      <c r="O781" s="217"/>
      <c r="P781" s="217"/>
      <c r="Q781" s="217"/>
      <c r="R781" s="217"/>
      <c r="S781" s="217"/>
      <c r="T781" s="218"/>
      <c r="AT781" s="219" t="s">
        <v>162</v>
      </c>
      <c r="AU781" s="219" t="s">
        <v>90</v>
      </c>
      <c r="AV781" s="12" t="s">
        <v>23</v>
      </c>
      <c r="AW781" s="12" t="s">
        <v>41</v>
      </c>
      <c r="AX781" s="12" t="s">
        <v>79</v>
      </c>
      <c r="AY781" s="219" t="s">
        <v>151</v>
      </c>
    </row>
    <row r="782" spans="2:51" s="13" customFormat="1" x14ac:dyDescent="0.3">
      <c r="B782" s="220"/>
      <c r="C782" s="221"/>
      <c r="D782" s="207" t="s">
        <v>162</v>
      </c>
      <c r="E782" s="232" t="s">
        <v>77</v>
      </c>
      <c r="F782" s="233" t="s">
        <v>434</v>
      </c>
      <c r="G782" s="221"/>
      <c r="H782" s="234">
        <v>-2.52</v>
      </c>
      <c r="I782" s="226"/>
      <c r="J782" s="221"/>
      <c r="K782" s="221"/>
      <c r="L782" s="227"/>
      <c r="M782" s="228"/>
      <c r="N782" s="229"/>
      <c r="O782" s="229"/>
      <c r="P782" s="229"/>
      <c r="Q782" s="229"/>
      <c r="R782" s="229"/>
      <c r="S782" s="229"/>
      <c r="T782" s="230"/>
      <c r="AT782" s="231" t="s">
        <v>162</v>
      </c>
      <c r="AU782" s="231" t="s">
        <v>90</v>
      </c>
      <c r="AV782" s="13" t="s">
        <v>90</v>
      </c>
      <c r="AW782" s="13" t="s">
        <v>41</v>
      </c>
      <c r="AX782" s="13" t="s">
        <v>79</v>
      </c>
      <c r="AY782" s="231" t="s">
        <v>151</v>
      </c>
    </row>
    <row r="783" spans="2:51" s="13" customFormat="1" x14ac:dyDescent="0.3">
      <c r="B783" s="220"/>
      <c r="C783" s="221"/>
      <c r="D783" s="207" t="s">
        <v>162</v>
      </c>
      <c r="E783" s="232" t="s">
        <v>77</v>
      </c>
      <c r="F783" s="233" t="s">
        <v>435</v>
      </c>
      <c r="G783" s="221"/>
      <c r="H783" s="234">
        <v>-2.16</v>
      </c>
      <c r="I783" s="226"/>
      <c r="J783" s="221"/>
      <c r="K783" s="221"/>
      <c r="L783" s="227"/>
      <c r="M783" s="228"/>
      <c r="N783" s="229"/>
      <c r="O783" s="229"/>
      <c r="P783" s="229"/>
      <c r="Q783" s="229"/>
      <c r="R783" s="229"/>
      <c r="S783" s="229"/>
      <c r="T783" s="230"/>
      <c r="AT783" s="231" t="s">
        <v>162</v>
      </c>
      <c r="AU783" s="231" t="s">
        <v>90</v>
      </c>
      <c r="AV783" s="13" t="s">
        <v>90</v>
      </c>
      <c r="AW783" s="13" t="s">
        <v>41</v>
      </c>
      <c r="AX783" s="13" t="s">
        <v>79</v>
      </c>
      <c r="AY783" s="231" t="s">
        <v>151</v>
      </c>
    </row>
    <row r="784" spans="2:51" s="13" customFormat="1" x14ac:dyDescent="0.3">
      <c r="B784" s="220"/>
      <c r="C784" s="221"/>
      <c r="D784" s="207" t="s">
        <v>162</v>
      </c>
      <c r="E784" s="232" t="s">
        <v>77</v>
      </c>
      <c r="F784" s="233" t="s">
        <v>436</v>
      </c>
      <c r="G784" s="221"/>
      <c r="H784" s="234">
        <v>-1.8</v>
      </c>
      <c r="I784" s="226"/>
      <c r="J784" s="221"/>
      <c r="K784" s="221"/>
      <c r="L784" s="227"/>
      <c r="M784" s="228"/>
      <c r="N784" s="229"/>
      <c r="O784" s="229"/>
      <c r="P784" s="229"/>
      <c r="Q784" s="229"/>
      <c r="R784" s="229"/>
      <c r="S784" s="229"/>
      <c r="T784" s="230"/>
      <c r="AT784" s="231" t="s">
        <v>162</v>
      </c>
      <c r="AU784" s="231" t="s">
        <v>90</v>
      </c>
      <c r="AV784" s="13" t="s">
        <v>90</v>
      </c>
      <c r="AW784" s="13" t="s">
        <v>41</v>
      </c>
      <c r="AX784" s="13" t="s">
        <v>79</v>
      </c>
      <c r="AY784" s="231" t="s">
        <v>151</v>
      </c>
    </row>
    <row r="785" spans="2:65" s="15" customFormat="1" x14ac:dyDescent="0.3">
      <c r="B785" s="260"/>
      <c r="C785" s="261"/>
      <c r="D785" s="207" t="s">
        <v>162</v>
      </c>
      <c r="E785" s="262" t="s">
        <v>77</v>
      </c>
      <c r="F785" s="263" t="s">
        <v>321</v>
      </c>
      <c r="G785" s="261"/>
      <c r="H785" s="264">
        <v>-315.18</v>
      </c>
      <c r="I785" s="265"/>
      <c r="J785" s="261"/>
      <c r="K785" s="261"/>
      <c r="L785" s="266"/>
      <c r="M785" s="267"/>
      <c r="N785" s="268"/>
      <c r="O785" s="268"/>
      <c r="P785" s="268"/>
      <c r="Q785" s="268"/>
      <c r="R785" s="268"/>
      <c r="S785" s="268"/>
      <c r="T785" s="269"/>
      <c r="AT785" s="270" t="s">
        <v>162</v>
      </c>
      <c r="AU785" s="270" t="s">
        <v>90</v>
      </c>
      <c r="AV785" s="15" t="s">
        <v>175</v>
      </c>
      <c r="AW785" s="15" t="s">
        <v>41</v>
      </c>
      <c r="AX785" s="15" t="s">
        <v>79</v>
      </c>
      <c r="AY785" s="270" t="s">
        <v>151</v>
      </c>
    </row>
    <row r="786" spans="2:65" s="14" customFormat="1" x14ac:dyDescent="0.3">
      <c r="B786" s="235"/>
      <c r="C786" s="236"/>
      <c r="D786" s="222" t="s">
        <v>162</v>
      </c>
      <c r="E786" s="237" t="s">
        <v>77</v>
      </c>
      <c r="F786" s="238" t="s">
        <v>174</v>
      </c>
      <c r="G786" s="236"/>
      <c r="H786" s="239">
        <v>1136.5830000000001</v>
      </c>
      <c r="I786" s="240"/>
      <c r="J786" s="236"/>
      <c r="K786" s="236"/>
      <c r="L786" s="241"/>
      <c r="M786" s="242"/>
      <c r="N786" s="243"/>
      <c r="O786" s="243"/>
      <c r="P786" s="243"/>
      <c r="Q786" s="243"/>
      <c r="R786" s="243"/>
      <c r="S786" s="243"/>
      <c r="T786" s="244"/>
      <c r="AT786" s="245" t="s">
        <v>162</v>
      </c>
      <c r="AU786" s="245" t="s">
        <v>90</v>
      </c>
      <c r="AV786" s="14" t="s">
        <v>158</v>
      </c>
      <c r="AW786" s="14" t="s">
        <v>41</v>
      </c>
      <c r="AX786" s="14" t="s">
        <v>23</v>
      </c>
      <c r="AY786" s="245" t="s">
        <v>151</v>
      </c>
    </row>
    <row r="787" spans="2:65" s="1" customFormat="1" ht="22.5" customHeight="1" x14ac:dyDescent="0.3">
      <c r="B787" s="36"/>
      <c r="C787" s="195" t="s">
        <v>711</v>
      </c>
      <c r="D787" s="195" t="s">
        <v>153</v>
      </c>
      <c r="E787" s="196" t="s">
        <v>712</v>
      </c>
      <c r="F787" s="197" t="s">
        <v>713</v>
      </c>
      <c r="G787" s="198" t="s">
        <v>252</v>
      </c>
      <c r="H787" s="199">
        <v>179</v>
      </c>
      <c r="I787" s="200"/>
      <c r="J787" s="201">
        <f>ROUND(I787*H787,2)</f>
        <v>0</v>
      </c>
      <c r="K787" s="197" t="s">
        <v>157</v>
      </c>
      <c r="L787" s="56"/>
      <c r="M787" s="202" t="s">
        <v>77</v>
      </c>
      <c r="N787" s="203" t="s">
        <v>50</v>
      </c>
      <c r="O787" s="37"/>
      <c r="P787" s="204">
        <f>O787*H787</f>
        <v>0</v>
      </c>
      <c r="Q787" s="204">
        <v>4.4000000000000002E-6</v>
      </c>
      <c r="R787" s="204">
        <f>Q787*H787</f>
        <v>7.8760000000000006E-4</v>
      </c>
      <c r="S787" s="204">
        <v>0</v>
      </c>
      <c r="T787" s="205">
        <f>S787*H787</f>
        <v>0</v>
      </c>
      <c r="AR787" s="19" t="s">
        <v>158</v>
      </c>
      <c r="AT787" s="19" t="s">
        <v>153</v>
      </c>
      <c r="AU787" s="19" t="s">
        <v>90</v>
      </c>
      <c r="AY787" s="19" t="s">
        <v>151</v>
      </c>
      <c r="BE787" s="206">
        <f>IF(N787="základní",J787,0)</f>
        <v>0</v>
      </c>
      <c r="BF787" s="206">
        <f>IF(N787="snížená",J787,0)</f>
        <v>0</v>
      </c>
      <c r="BG787" s="206">
        <f>IF(N787="zákl. přenesená",J787,0)</f>
        <v>0</v>
      </c>
      <c r="BH787" s="206">
        <f>IF(N787="sníž. přenesená",J787,0)</f>
        <v>0</v>
      </c>
      <c r="BI787" s="206">
        <f>IF(N787="nulová",J787,0)</f>
        <v>0</v>
      </c>
      <c r="BJ787" s="19" t="s">
        <v>90</v>
      </c>
      <c r="BK787" s="206">
        <f>ROUND(I787*H787,2)</f>
        <v>0</v>
      </c>
      <c r="BL787" s="19" t="s">
        <v>158</v>
      </c>
      <c r="BM787" s="19" t="s">
        <v>714</v>
      </c>
    </row>
    <row r="788" spans="2:65" s="1" customFormat="1" ht="27" x14ac:dyDescent="0.3">
      <c r="B788" s="36"/>
      <c r="C788" s="58"/>
      <c r="D788" s="207" t="s">
        <v>160</v>
      </c>
      <c r="E788" s="58"/>
      <c r="F788" s="208" t="s">
        <v>715</v>
      </c>
      <c r="G788" s="58"/>
      <c r="H788" s="58"/>
      <c r="I788" s="163"/>
      <c r="J788" s="58"/>
      <c r="K788" s="58"/>
      <c r="L788" s="56"/>
      <c r="M788" s="73"/>
      <c r="N788" s="37"/>
      <c r="O788" s="37"/>
      <c r="P788" s="37"/>
      <c r="Q788" s="37"/>
      <c r="R788" s="37"/>
      <c r="S788" s="37"/>
      <c r="T788" s="74"/>
      <c r="AT788" s="19" t="s">
        <v>160</v>
      </c>
      <c r="AU788" s="19" t="s">
        <v>90</v>
      </c>
    </row>
    <row r="789" spans="2:65" s="12" customFormat="1" x14ac:dyDescent="0.3">
      <c r="B789" s="209"/>
      <c r="C789" s="210"/>
      <c r="D789" s="207" t="s">
        <v>162</v>
      </c>
      <c r="E789" s="211" t="s">
        <v>77</v>
      </c>
      <c r="F789" s="212" t="s">
        <v>163</v>
      </c>
      <c r="G789" s="210"/>
      <c r="H789" s="213" t="s">
        <v>77</v>
      </c>
      <c r="I789" s="214"/>
      <c r="J789" s="210"/>
      <c r="K789" s="210"/>
      <c r="L789" s="215"/>
      <c r="M789" s="216"/>
      <c r="N789" s="217"/>
      <c r="O789" s="217"/>
      <c r="P789" s="217"/>
      <c r="Q789" s="217"/>
      <c r="R789" s="217"/>
      <c r="S789" s="217"/>
      <c r="T789" s="218"/>
      <c r="AT789" s="219" t="s">
        <v>162</v>
      </c>
      <c r="AU789" s="219" t="s">
        <v>90</v>
      </c>
      <c r="AV789" s="12" t="s">
        <v>23</v>
      </c>
      <c r="AW789" s="12" t="s">
        <v>41</v>
      </c>
      <c r="AX789" s="12" t="s">
        <v>79</v>
      </c>
      <c r="AY789" s="219" t="s">
        <v>151</v>
      </c>
    </row>
    <row r="790" spans="2:65" s="13" customFormat="1" x14ac:dyDescent="0.3">
      <c r="B790" s="220"/>
      <c r="C790" s="221"/>
      <c r="D790" s="207" t="s">
        <v>162</v>
      </c>
      <c r="E790" s="232" t="s">
        <v>77</v>
      </c>
      <c r="F790" s="233" t="s">
        <v>716</v>
      </c>
      <c r="G790" s="221"/>
      <c r="H790" s="234">
        <v>94</v>
      </c>
      <c r="I790" s="226"/>
      <c r="J790" s="221"/>
      <c r="K790" s="221"/>
      <c r="L790" s="227"/>
      <c r="M790" s="228"/>
      <c r="N790" s="229"/>
      <c r="O790" s="229"/>
      <c r="P790" s="229"/>
      <c r="Q790" s="229"/>
      <c r="R790" s="229"/>
      <c r="S790" s="229"/>
      <c r="T790" s="230"/>
      <c r="AT790" s="231" t="s">
        <v>162</v>
      </c>
      <c r="AU790" s="231" t="s">
        <v>90</v>
      </c>
      <c r="AV790" s="13" t="s">
        <v>90</v>
      </c>
      <c r="AW790" s="13" t="s">
        <v>41</v>
      </c>
      <c r="AX790" s="13" t="s">
        <v>79</v>
      </c>
      <c r="AY790" s="231" t="s">
        <v>151</v>
      </c>
    </row>
    <row r="791" spans="2:65" s="13" customFormat="1" x14ac:dyDescent="0.3">
      <c r="B791" s="220"/>
      <c r="C791" s="221"/>
      <c r="D791" s="207" t="s">
        <v>162</v>
      </c>
      <c r="E791" s="232" t="s">
        <v>77</v>
      </c>
      <c r="F791" s="233" t="s">
        <v>717</v>
      </c>
      <c r="G791" s="221"/>
      <c r="H791" s="234">
        <v>50.5</v>
      </c>
      <c r="I791" s="226"/>
      <c r="J791" s="221"/>
      <c r="K791" s="221"/>
      <c r="L791" s="227"/>
      <c r="M791" s="228"/>
      <c r="N791" s="229"/>
      <c r="O791" s="229"/>
      <c r="P791" s="229"/>
      <c r="Q791" s="229"/>
      <c r="R791" s="229"/>
      <c r="S791" s="229"/>
      <c r="T791" s="230"/>
      <c r="AT791" s="231" t="s">
        <v>162</v>
      </c>
      <c r="AU791" s="231" t="s">
        <v>90</v>
      </c>
      <c r="AV791" s="13" t="s">
        <v>90</v>
      </c>
      <c r="AW791" s="13" t="s">
        <v>41</v>
      </c>
      <c r="AX791" s="13" t="s">
        <v>79</v>
      </c>
      <c r="AY791" s="231" t="s">
        <v>151</v>
      </c>
    </row>
    <row r="792" spans="2:65" s="13" customFormat="1" x14ac:dyDescent="0.3">
      <c r="B792" s="220"/>
      <c r="C792" s="221"/>
      <c r="D792" s="207" t="s">
        <v>162</v>
      </c>
      <c r="E792" s="232" t="s">
        <v>77</v>
      </c>
      <c r="F792" s="233" t="s">
        <v>718</v>
      </c>
      <c r="G792" s="221"/>
      <c r="H792" s="234">
        <v>34.5</v>
      </c>
      <c r="I792" s="226"/>
      <c r="J792" s="221"/>
      <c r="K792" s="221"/>
      <c r="L792" s="227"/>
      <c r="M792" s="228"/>
      <c r="N792" s="229"/>
      <c r="O792" s="229"/>
      <c r="P792" s="229"/>
      <c r="Q792" s="229"/>
      <c r="R792" s="229"/>
      <c r="S792" s="229"/>
      <c r="T792" s="230"/>
      <c r="AT792" s="231" t="s">
        <v>162</v>
      </c>
      <c r="AU792" s="231" t="s">
        <v>90</v>
      </c>
      <c r="AV792" s="13" t="s">
        <v>90</v>
      </c>
      <c r="AW792" s="13" t="s">
        <v>41</v>
      </c>
      <c r="AX792" s="13" t="s">
        <v>79</v>
      </c>
      <c r="AY792" s="231" t="s">
        <v>151</v>
      </c>
    </row>
    <row r="793" spans="2:65" s="14" customFormat="1" x14ac:dyDescent="0.3">
      <c r="B793" s="235"/>
      <c r="C793" s="236"/>
      <c r="D793" s="222" t="s">
        <v>162</v>
      </c>
      <c r="E793" s="237" t="s">
        <v>77</v>
      </c>
      <c r="F793" s="238" t="s">
        <v>174</v>
      </c>
      <c r="G793" s="236"/>
      <c r="H793" s="239">
        <v>179</v>
      </c>
      <c r="I793" s="240"/>
      <c r="J793" s="236"/>
      <c r="K793" s="236"/>
      <c r="L793" s="241"/>
      <c r="M793" s="242"/>
      <c r="N793" s="243"/>
      <c r="O793" s="243"/>
      <c r="P793" s="243"/>
      <c r="Q793" s="243"/>
      <c r="R793" s="243"/>
      <c r="S793" s="243"/>
      <c r="T793" s="244"/>
      <c r="AT793" s="245" t="s">
        <v>162</v>
      </c>
      <c r="AU793" s="245" t="s">
        <v>90</v>
      </c>
      <c r="AV793" s="14" t="s">
        <v>158</v>
      </c>
      <c r="AW793" s="14" t="s">
        <v>41</v>
      </c>
      <c r="AX793" s="14" t="s">
        <v>23</v>
      </c>
      <c r="AY793" s="245" t="s">
        <v>151</v>
      </c>
    </row>
    <row r="794" spans="2:65" s="1" customFormat="1" ht="22.5" customHeight="1" x14ac:dyDescent="0.3">
      <c r="B794" s="36"/>
      <c r="C794" s="195" t="s">
        <v>719</v>
      </c>
      <c r="D794" s="195" t="s">
        <v>153</v>
      </c>
      <c r="E794" s="196" t="s">
        <v>720</v>
      </c>
      <c r="F794" s="197" t="s">
        <v>721</v>
      </c>
      <c r="G794" s="198" t="s">
        <v>168</v>
      </c>
      <c r="H794" s="199">
        <v>2.6</v>
      </c>
      <c r="I794" s="200"/>
      <c r="J794" s="201">
        <f>ROUND(I794*H794,2)</f>
        <v>0</v>
      </c>
      <c r="K794" s="197" t="s">
        <v>157</v>
      </c>
      <c r="L794" s="56"/>
      <c r="M794" s="202" t="s">
        <v>77</v>
      </c>
      <c r="N794" s="203" t="s">
        <v>50</v>
      </c>
      <c r="O794" s="37"/>
      <c r="P794" s="204">
        <f>O794*H794</f>
        <v>0</v>
      </c>
      <c r="Q794" s="204">
        <v>2.2563399999999998</v>
      </c>
      <c r="R794" s="204">
        <f>Q794*H794</f>
        <v>5.8664839999999998</v>
      </c>
      <c r="S794" s="204">
        <v>0</v>
      </c>
      <c r="T794" s="205">
        <f>S794*H794</f>
        <v>0</v>
      </c>
      <c r="AR794" s="19" t="s">
        <v>158</v>
      </c>
      <c r="AT794" s="19" t="s">
        <v>153</v>
      </c>
      <c r="AU794" s="19" t="s">
        <v>90</v>
      </c>
      <c r="AY794" s="19" t="s">
        <v>151</v>
      </c>
      <c r="BE794" s="206">
        <f>IF(N794="základní",J794,0)</f>
        <v>0</v>
      </c>
      <c r="BF794" s="206">
        <f>IF(N794="snížená",J794,0)</f>
        <v>0</v>
      </c>
      <c r="BG794" s="206">
        <f>IF(N794="zákl. přenesená",J794,0)</f>
        <v>0</v>
      </c>
      <c r="BH794" s="206">
        <f>IF(N794="sníž. přenesená",J794,0)</f>
        <v>0</v>
      </c>
      <c r="BI794" s="206">
        <f>IF(N794="nulová",J794,0)</f>
        <v>0</v>
      </c>
      <c r="BJ794" s="19" t="s">
        <v>90</v>
      </c>
      <c r="BK794" s="206">
        <f>ROUND(I794*H794,2)</f>
        <v>0</v>
      </c>
      <c r="BL794" s="19" t="s">
        <v>158</v>
      </c>
      <c r="BM794" s="19" t="s">
        <v>722</v>
      </c>
    </row>
    <row r="795" spans="2:65" s="1" customFormat="1" x14ac:dyDescent="0.3">
      <c r="B795" s="36"/>
      <c r="C795" s="58"/>
      <c r="D795" s="207" t="s">
        <v>160</v>
      </c>
      <c r="E795" s="58"/>
      <c r="F795" s="208" t="s">
        <v>723</v>
      </c>
      <c r="G795" s="58"/>
      <c r="H795" s="58"/>
      <c r="I795" s="163"/>
      <c r="J795" s="58"/>
      <c r="K795" s="58"/>
      <c r="L795" s="56"/>
      <c r="M795" s="73"/>
      <c r="N795" s="37"/>
      <c r="O795" s="37"/>
      <c r="P795" s="37"/>
      <c r="Q795" s="37"/>
      <c r="R795" s="37"/>
      <c r="S795" s="37"/>
      <c r="T795" s="74"/>
      <c r="AT795" s="19" t="s">
        <v>160</v>
      </c>
      <c r="AU795" s="19" t="s">
        <v>90</v>
      </c>
    </row>
    <row r="796" spans="2:65" s="12" customFormat="1" x14ac:dyDescent="0.3">
      <c r="B796" s="209"/>
      <c r="C796" s="210"/>
      <c r="D796" s="207" t="s">
        <v>162</v>
      </c>
      <c r="E796" s="211" t="s">
        <v>77</v>
      </c>
      <c r="F796" s="212" t="s">
        <v>204</v>
      </c>
      <c r="G796" s="210"/>
      <c r="H796" s="213" t="s">
        <v>77</v>
      </c>
      <c r="I796" s="214"/>
      <c r="J796" s="210"/>
      <c r="K796" s="210"/>
      <c r="L796" s="215"/>
      <c r="M796" s="216"/>
      <c r="N796" s="217"/>
      <c r="O796" s="217"/>
      <c r="P796" s="217"/>
      <c r="Q796" s="217"/>
      <c r="R796" s="217"/>
      <c r="S796" s="217"/>
      <c r="T796" s="218"/>
      <c r="AT796" s="219" t="s">
        <v>162</v>
      </c>
      <c r="AU796" s="219" t="s">
        <v>90</v>
      </c>
      <c r="AV796" s="12" t="s">
        <v>23</v>
      </c>
      <c r="AW796" s="12" t="s">
        <v>41</v>
      </c>
      <c r="AX796" s="12" t="s">
        <v>79</v>
      </c>
      <c r="AY796" s="219" t="s">
        <v>151</v>
      </c>
    </row>
    <row r="797" spans="2:65" s="12" customFormat="1" x14ac:dyDescent="0.3">
      <c r="B797" s="209"/>
      <c r="C797" s="210"/>
      <c r="D797" s="207" t="s">
        <v>162</v>
      </c>
      <c r="E797" s="211" t="s">
        <v>77</v>
      </c>
      <c r="F797" s="212" t="s">
        <v>724</v>
      </c>
      <c r="G797" s="210"/>
      <c r="H797" s="213" t="s">
        <v>77</v>
      </c>
      <c r="I797" s="214"/>
      <c r="J797" s="210"/>
      <c r="K797" s="210"/>
      <c r="L797" s="215"/>
      <c r="M797" s="216"/>
      <c r="N797" s="217"/>
      <c r="O797" s="217"/>
      <c r="P797" s="217"/>
      <c r="Q797" s="217"/>
      <c r="R797" s="217"/>
      <c r="S797" s="217"/>
      <c r="T797" s="218"/>
      <c r="AT797" s="219" t="s">
        <v>162</v>
      </c>
      <c r="AU797" s="219" t="s">
        <v>90</v>
      </c>
      <c r="AV797" s="12" t="s">
        <v>23</v>
      </c>
      <c r="AW797" s="12" t="s">
        <v>41</v>
      </c>
      <c r="AX797" s="12" t="s">
        <v>79</v>
      </c>
      <c r="AY797" s="219" t="s">
        <v>151</v>
      </c>
    </row>
    <row r="798" spans="2:65" s="13" customFormat="1" x14ac:dyDescent="0.3">
      <c r="B798" s="220"/>
      <c r="C798" s="221"/>
      <c r="D798" s="222" t="s">
        <v>162</v>
      </c>
      <c r="E798" s="223" t="s">
        <v>77</v>
      </c>
      <c r="F798" s="224" t="s">
        <v>725</v>
      </c>
      <c r="G798" s="221"/>
      <c r="H798" s="225">
        <v>2.6</v>
      </c>
      <c r="I798" s="226"/>
      <c r="J798" s="221"/>
      <c r="K798" s="221"/>
      <c r="L798" s="227"/>
      <c r="M798" s="228"/>
      <c r="N798" s="229"/>
      <c r="O798" s="229"/>
      <c r="P798" s="229"/>
      <c r="Q798" s="229"/>
      <c r="R798" s="229"/>
      <c r="S798" s="229"/>
      <c r="T798" s="230"/>
      <c r="AT798" s="231" t="s">
        <v>162</v>
      </c>
      <c r="AU798" s="231" t="s">
        <v>90</v>
      </c>
      <c r="AV798" s="13" t="s">
        <v>90</v>
      </c>
      <c r="AW798" s="13" t="s">
        <v>41</v>
      </c>
      <c r="AX798" s="13" t="s">
        <v>23</v>
      </c>
      <c r="AY798" s="231" t="s">
        <v>151</v>
      </c>
    </row>
    <row r="799" spans="2:65" s="1" customFormat="1" ht="22.5" customHeight="1" x14ac:dyDescent="0.3">
      <c r="B799" s="36"/>
      <c r="C799" s="195" t="s">
        <v>726</v>
      </c>
      <c r="D799" s="195" t="s">
        <v>153</v>
      </c>
      <c r="E799" s="196" t="s">
        <v>727</v>
      </c>
      <c r="F799" s="197" t="s">
        <v>728</v>
      </c>
      <c r="G799" s="198" t="s">
        <v>168</v>
      </c>
      <c r="H799" s="199">
        <v>1.288</v>
      </c>
      <c r="I799" s="200"/>
      <c r="J799" s="201">
        <f>ROUND(I799*H799,2)</f>
        <v>0</v>
      </c>
      <c r="K799" s="197" t="s">
        <v>157</v>
      </c>
      <c r="L799" s="56"/>
      <c r="M799" s="202" t="s">
        <v>77</v>
      </c>
      <c r="N799" s="203" t="s">
        <v>50</v>
      </c>
      <c r="O799" s="37"/>
      <c r="P799" s="204">
        <f>O799*H799</f>
        <v>0</v>
      </c>
      <c r="Q799" s="204">
        <v>2.2563399999999998</v>
      </c>
      <c r="R799" s="204">
        <f>Q799*H799</f>
        <v>2.9061659199999998</v>
      </c>
      <c r="S799" s="204">
        <v>0</v>
      </c>
      <c r="T799" s="205">
        <f>S799*H799</f>
        <v>0</v>
      </c>
      <c r="AR799" s="19" t="s">
        <v>158</v>
      </c>
      <c r="AT799" s="19" t="s">
        <v>153</v>
      </c>
      <c r="AU799" s="19" t="s">
        <v>90</v>
      </c>
      <c r="AY799" s="19" t="s">
        <v>151</v>
      </c>
      <c r="BE799" s="206">
        <f>IF(N799="základní",J799,0)</f>
        <v>0</v>
      </c>
      <c r="BF799" s="206">
        <f>IF(N799="snížená",J799,0)</f>
        <v>0</v>
      </c>
      <c r="BG799" s="206">
        <f>IF(N799="zákl. přenesená",J799,0)</f>
        <v>0</v>
      </c>
      <c r="BH799" s="206">
        <f>IF(N799="sníž. přenesená",J799,0)</f>
        <v>0</v>
      </c>
      <c r="BI799" s="206">
        <f>IF(N799="nulová",J799,0)</f>
        <v>0</v>
      </c>
      <c r="BJ799" s="19" t="s">
        <v>90</v>
      </c>
      <c r="BK799" s="206">
        <f>ROUND(I799*H799,2)</f>
        <v>0</v>
      </c>
      <c r="BL799" s="19" t="s">
        <v>158</v>
      </c>
      <c r="BM799" s="19" t="s">
        <v>729</v>
      </c>
    </row>
    <row r="800" spans="2:65" s="1" customFormat="1" x14ac:dyDescent="0.3">
      <c r="B800" s="36"/>
      <c r="C800" s="58"/>
      <c r="D800" s="207" t="s">
        <v>160</v>
      </c>
      <c r="E800" s="58"/>
      <c r="F800" s="208" t="s">
        <v>730</v>
      </c>
      <c r="G800" s="58"/>
      <c r="H800" s="58"/>
      <c r="I800" s="163"/>
      <c r="J800" s="58"/>
      <c r="K800" s="58"/>
      <c r="L800" s="56"/>
      <c r="M800" s="73"/>
      <c r="N800" s="37"/>
      <c r="O800" s="37"/>
      <c r="P800" s="37"/>
      <c r="Q800" s="37"/>
      <c r="R800" s="37"/>
      <c r="S800" s="37"/>
      <c r="T800" s="74"/>
      <c r="AT800" s="19" t="s">
        <v>160</v>
      </c>
      <c r="AU800" s="19" t="s">
        <v>90</v>
      </c>
    </row>
    <row r="801" spans="2:65" s="12" customFormat="1" x14ac:dyDescent="0.3">
      <c r="B801" s="209"/>
      <c r="C801" s="210"/>
      <c r="D801" s="207" t="s">
        <v>162</v>
      </c>
      <c r="E801" s="211" t="s">
        <v>77</v>
      </c>
      <c r="F801" s="212" t="s">
        <v>163</v>
      </c>
      <c r="G801" s="210"/>
      <c r="H801" s="213" t="s">
        <v>77</v>
      </c>
      <c r="I801" s="214"/>
      <c r="J801" s="210"/>
      <c r="K801" s="210"/>
      <c r="L801" s="215"/>
      <c r="M801" s="216"/>
      <c r="N801" s="217"/>
      <c r="O801" s="217"/>
      <c r="P801" s="217"/>
      <c r="Q801" s="217"/>
      <c r="R801" s="217"/>
      <c r="S801" s="217"/>
      <c r="T801" s="218"/>
      <c r="AT801" s="219" t="s">
        <v>162</v>
      </c>
      <c r="AU801" s="219" t="s">
        <v>90</v>
      </c>
      <c r="AV801" s="12" t="s">
        <v>23</v>
      </c>
      <c r="AW801" s="12" t="s">
        <v>41</v>
      </c>
      <c r="AX801" s="12" t="s">
        <v>79</v>
      </c>
      <c r="AY801" s="219" t="s">
        <v>151</v>
      </c>
    </row>
    <row r="802" spans="2:65" s="12" customFormat="1" x14ac:dyDescent="0.3">
      <c r="B802" s="209"/>
      <c r="C802" s="210"/>
      <c r="D802" s="207" t="s">
        <v>162</v>
      </c>
      <c r="E802" s="211" t="s">
        <v>77</v>
      </c>
      <c r="F802" s="212" t="s">
        <v>731</v>
      </c>
      <c r="G802" s="210"/>
      <c r="H802" s="213" t="s">
        <v>77</v>
      </c>
      <c r="I802" s="214"/>
      <c r="J802" s="210"/>
      <c r="K802" s="210"/>
      <c r="L802" s="215"/>
      <c r="M802" s="216"/>
      <c r="N802" s="217"/>
      <c r="O802" s="217"/>
      <c r="P802" s="217"/>
      <c r="Q802" s="217"/>
      <c r="R802" s="217"/>
      <c r="S802" s="217"/>
      <c r="T802" s="218"/>
      <c r="AT802" s="219" t="s">
        <v>162</v>
      </c>
      <c r="AU802" s="219" t="s">
        <v>90</v>
      </c>
      <c r="AV802" s="12" t="s">
        <v>23</v>
      </c>
      <c r="AW802" s="12" t="s">
        <v>41</v>
      </c>
      <c r="AX802" s="12" t="s">
        <v>79</v>
      </c>
      <c r="AY802" s="219" t="s">
        <v>151</v>
      </c>
    </row>
    <row r="803" spans="2:65" s="13" customFormat="1" x14ac:dyDescent="0.3">
      <c r="B803" s="220"/>
      <c r="C803" s="221"/>
      <c r="D803" s="222" t="s">
        <v>162</v>
      </c>
      <c r="E803" s="223" t="s">
        <v>77</v>
      </c>
      <c r="F803" s="224" t="s">
        <v>732</v>
      </c>
      <c r="G803" s="221"/>
      <c r="H803" s="225">
        <v>1.288</v>
      </c>
      <c r="I803" s="226"/>
      <c r="J803" s="221"/>
      <c r="K803" s="221"/>
      <c r="L803" s="227"/>
      <c r="M803" s="228"/>
      <c r="N803" s="229"/>
      <c r="O803" s="229"/>
      <c r="P803" s="229"/>
      <c r="Q803" s="229"/>
      <c r="R803" s="229"/>
      <c r="S803" s="229"/>
      <c r="T803" s="230"/>
      <c r="AT803" s="231" t="s">
        <v>162</v>
      </c>
      <c r="AU803" s="231" t="s">
        <v>90</v>
      </c>
      <c r="AV803" s="13" t="s">
        <v>90</v>
      </c>
      <c r="AW803" s="13" t="s">
        <v>41</v>
      </c>
      <c r="AX803" s="13" t="s">
        <v>23</v>
      </c>
      <c r="AY803" s="231" t="s">
        <v>151</v>
      </c>
    </row>
    <row r="804" spans="2:65" s="1" customFormat="1" ht="22.5" customHeight="1" x14ac:dyDescent="0.3">
      <c r="B804" s="36"/>
      <c r="C804" s="195" t="s">
        <v>733</v>
      </c>
      <c r="D804" s="195" t="s">
        <v>153</v>
      </c>
      <c r="E804" s="196" t="s">
        <v>734</v>
      </c>
      <c r="F804" s="197" t="s">
        <v>735</v>
      </c>
      <c r="G804" s="198" t="s">
        <v>168</v>
      </c>
      <c r="H804" s="199">
        <v>1.9E-2</v>
      </c>
      <c r="I804" s="200"/>
      <c r="J804" s="201">
        <f>ROUND(I804*H804,2)</f>
        <v>0</v>
      </c>
      <c r="K804" s="197" t="s">
        <v>157</v>
      </c>
      <c r="L804" s="56"/>
      <c r="M804" s="202" t="s">
        <v>77</v>
      </c>
      <c r="N804" s="203" t="s">
        <v>50</v>
      </c>
      <c r="O804" s="37"/>
      <c r="P804" s="204">
        <f>O804*H804</f>
        <v>0</v>
      </c>
      <c r="Q804" s="204">
        <v>2.2563399999999998</v>
      </c>
      <c r="R804" s="204">
        <f>Q804*H804</f>
        <v>4.2870459999999992E-2</v>
      </c>
      <c r="S804" s="204">
        <v>0</v>
      </c>
      <c r="T804" s="205">
        <f>S804*H804</f>
        <v>0</v>
      </c>
      <c r="AR804" s="19" t="s">
        <v>158</v>
      </c>
      <c r="AT804" s="19" t="s">
        <v>153</v>
      </c>
      <c r="AU804" s="19" t="s">
        <v>90</v>
      </c>
      <c r="AY804" s="19" t="s">
        <v>151</v>
      </c>
      <c r="BE804" s="206">
        <f>IF(N804="základní",J804,0)</f>
        <v>0</v>
      </c>
      <c r="BF804" s="206">
        <f>IF(N804="snížená",J804,0)</f>
        <v>0</v>
      </c>
      <c r="BG804" s="206">
        <f>IF(N804="zákl. přenesená",J804,0)</f>
        <v>0</v>
      </c>
      <c r="BH804" s="206">
        <f>IF(N804="sníž. přenesená",J804,0)</f>
        <v>0</v>
      </c>
      <c r="BI804" s="206">
        <f>IF(N804="nulová",J804,0)</f>
        <v>0</v>
      </c>
      <c r="BJ804" s="19" t="s">
        <v>90</v>
      </c>
      <c r="BK804" s="206">
        <f>ROUND(I804*H804,2)</f>
        <v>0</v>
      </c>
      <c r="BL804" s="19" t="s">
        <v>158</v>
      </c>
      <c r="BM804" s="19" t="s">
        <v>736</v>
      </c>
    </row>
    <row r="805" spans="2:65" s="1" customFormat="1" ht="27" x14ac:dyDescent="0.3">
      <c r="B805" s="36"/>
      <c r="C805" s="58"/>
      <c r="D805" s="207" t="s">
        <v>160</v>
      </c>
      <c r="E805" s="58"/>
      <c r="F805" s="208" t="s">
        <v>737</v>
      </c>
      <c r="G805" s="58"/>
      <c r="H805" s="58"/>
      <c r="I805" s="163"/>
      <c r="J805" s="58"/>
      <c r="K805" s="58"/>
      <c r="L805" s="56"/>
      <c r="M805" s="73"/>
      <c r="N805" s="37"/>
      <c r="O805" s="37"/>
      <c r="P805" s="37"/>
      <c r="Q805" s="37"/>
      <c r="R805" s="37"/>
      <c r="S805" s="37"/>
      <c r="T805" s="74"/>
      <c r="AT805" s="19" t="s">
        <v>160</v>
      </c>
      <c r="AU805" s="19" t="s">
        <v>90</v>
      </c>
    </row>
    <row r="806" spans="2:65" s="12" customFormat="1" x14ac:dyDescent="0.3">
      <c r="B806" s="209"/>
      <c r="C806" s="210"/>
      <c r="D806" s="207" t="s">
        <v>162</v>
      </c>
      <c r="E806" s="211" t="s">
        <v>77</v>
      </c>
      <c r="F806" s="212" t="s">
        <v>738</v>
      </c>
      <c r="G806" s="210"/>
      <c r="H806" s="213" t="s">
        <v>77</v>
      </c>
      <c r="I806" s="214"/>
      <c r="J806" s="210"/>
      <c r="K806" s="210"/>
      <c r="L806" s="215"/>
      <c r="M806" s="216"/>
      <c r="N806" s="217"/>
      <c r="O806" s="217"/>
      <c r="P806" s="217"/>
      <c r="Q806" s="217"/>
      <c r="R806" s="217"/>
      <c r="S806" s="217"/>
      <c r="T806" s="218"/>
      <c r="AT806" s="219" t="s">
        <v>162</v>
      </c>
      <c r="AU806" s="219" t="s">
        <v>90</v>
      </c>
      <c r="AV806" s="12" t="s">
        <v>23</v>
      </c>
      <c r="AW806" s="12" t="s">
        <v>41</v>
      </c>
      <c r="AX806" s="12" t="s">
        <v>79</v>
      </c>
      <c r="AY806" s="219" t="s">
        <v>151</v>
      </c>
    </row>
    <row r="807" spans="2:65" s="12" customFormat="1" x14ac:dyDescent="0.3">
      <c r="B807" s="209"/>
      <c r="C807" s="210"/>
      <c r="D807" s="207" t="s">
        <v>162</v>
      </c>
      <c r="E807" s="211" t="s">
        <v>77</v>
      </c>
      <c r="F807" s="212" t="s">
        <v>739</v>
      </c>
      <c r="G807" s="210"/>
      <c r="H807" s="213" t="s">
        <v>77</v>
      </c>
      <c r="I807" s="214"/>
      <c r="J807" s="210"/>
      <c r="K807" s="210"/>
      <c r="L807" s="215"/>
      <c r="M807" s="216"/>
      <c r="N807" s="217"/>
      <c r="O807" s="217"/>
      <c r="P807" s="217"/>
      <c r="Q807" s="217"/>
      <c r="R807" s="217"/>
      <c r="S807" s="217"/>
      <c r="T807" s="218"/>
      <c r="AT807" s="219" t="s">
        <v>162</v>
      </c>
      <c r="AU807" s="219" t="s">
        <v>90</v>
      </c>
      <c r="AV807" s="12" t="s">
        <v>23</v>
      </c>
      <c r="AW807" s="12" t="s">
        <v>41</v>
      </c>
      <c r="AX807" s="12" t="s">
        <v>79</v>
      </c>
      <c r="AY807" s="219" t="s">
        <v>151</v>
      </c>
    </row>
    <row r="808" spans="2:65" s="13" customFormat="1" x14ac:dyDescent="0.3">
      <c r="B808" s="220"/>
      <c r="C808" s="221"/>
      <c r="D808" s="222" t="s">
        <v>162</v>
      </c>
      <c r="E808" s="223" t="s">
        <v>77</v>
      </c>
      <c r="F808" s="224" t="s">
        <v>740</v>
      </c>
      <c r="G808" s="221"/>
      <c r="H808" s="225">
        <v>1.9E-2</v>
      </c>
      <c r="I808" s="226"/>
      <c r="J808" s="221"/>
      <c r="K808" s="221"/>
      <c r="L808" s="227"/>
      <c r="M808" s="228"/>
      <c r="N808" s="229"/>
      <c r="O808" s="229"/>
      <c r="P808" s="229"/>
      <c r="Q808" s="229"/>
      <c r="R808" s="229"/>
      <c r="S808" s="229"/>
      <c r="T808" s="230"/>
      <c r="AT808" s="231" t="s">
        <v>162</v>
      </c>
      <c r="AU808" s="231" t="s">
        <v>90</v>
      </c>
      <c r="AV808" s="13" t="s">
        <v>90</v>
      </c>
      <c r="AW808" s="13" t="s">
        <v>41</v>
      </c>
      <c r="AX808" s="13" t="s">
        <v>23</v>
      </c>
      <c r="AY808" s="231" t="s">
        <v>151</v>
      </c>
    </row>
    <row r="809" spans="2:65" s="1" customFormat="1" ht="22.5" customHeight="1" x14ac:dyDescent="0.3">
      <c r="B809" s="36"/>
      <c r="C809" s="195" t="s">
        <v>741</v>
      </c>
      <c r="D809" s="195" t="s">
        <v>153</v>
      </c>
      <c r="E809" s="196" t="s">
        <v>742</v>
      </c>
      <c r="F809" s="197" t="s">
        <v>743</v>
      </c>
      <c r="G809" s="198" t="s">
        <v>156</v>
      </c>
      <c r="H809" s="199">
        <v>6.048</v>
      </c>
      <c r="I809" s="200"/>
      <c r="J809" s="201">
        <f>ROUND(I809*H809,2)</f>
        <v>0</v>
      </c>
      <c r="K809" s="197" t="s">
        <v>157</v>
      </c>
      <c r="L809" s="56"/>
      <c r="M809" s="202" t="s">
        <v>77</v>
      </c>
      <c r="N809" s="203" t="s">
        <v>50</v>
      </c>
      <c r="O809" s="37"/>
      <c r="P809" s="204">
        <f>O809*H809</f>
        <v>0</v>
      </c>
      <c r="Q809" s="204">
        <v>7.102E-2</v>
      </c>
      <c r="R809" s="204">
        <f>Q809*H809</f>
        <v>0.42952896000000002</v>
      </c>
      <c r="S809" s="204">
        <v>0</v>
      </c>
      <c r="T809" s="205">
        <f>S809*H809</f>
        <v>0</v>
      </c>
      <c r="AR809" s="19" t="s">
        <v>158</v>
      </c>
      <c r="AT809" s="19" t="s">
        <v>153</v>
      </c>
      <c r="AU809" s="19" t="s">
        <v>90</v>
      </c>
      <c r="AY809" s="19" t="s">
        <v>151</v>
      </c>
      <c r="BE809" s="206">
        <f>IF(N809="základní",J809,0)</f>
        <v>0</v>
      </c>
      <c r="BF809" s="206">
        <f>IF(N809="snížená",J809,0)</f>
        <v>0</v>
      </c>
      <c r="BG809" s="206">
        <f>IF(N809="zákl. přenesená",J809,0)</f>
        <v>0</v>
      </c>
      <c r="BH809" s="206">
        <f>IF(N809="sníž. přenesená",J809,0)</f>
        <v>0</v>
      </c>
      <c r="BI809" s="206">
        <f>IF(N809="nulová",J809,0)</f>
        <v>0</v>
      </c>
      <c r="BJ809" s="19" t="s">
        <v>90</v>
      </c>
      <c r="BK809" s="206">
        <f>ROUND(I809*H809,2)</f>
        <v>0</v>
      </c>
      <c r="BL809" s="19" t="s">
        <v>158</v>
      </c>
      <c r="BM809" s="19" t="s">
        <v>744</v>
      </c>
    </row>
    <row r="810" spans="2:65" s="1" customFormat="1" ht="27" x14ac:dyDescent="0.3">
      <c r="B810" s="36"/>
      <c r="C810" s="58"/>
      <c r="D810" s="207" t="s">
        <v>160</v>
      </c>
      <c r="E810" s="58"/>
      <c r="F810" s="208" t="s">
        <v>745</v>
      </c>
      <c r="G810" s="58"/>
      <c r="H810" s="58"/>
      <c r="I810" s="163"/>
      <c r="J810" s="58"/>
      <c r="K810" s="58"/>
      <c r="L810" s="56"/>
      <c r="M810" s="73"/>
      <c r="N810" s="37"/>
      <c r="O810" s="37"/>
      <c r="P810" s="37"/>
      <c r="Q810" s="37"/>
      <c r="R810" s="37"/>
      <c r="S810" s="37"/>
      <c r="T810" s="74"/>
      <c r="AT810" s="19" t="s">
        <v>160</v>
      </c>
      <c r="AU810" s="19" t="s">
        <v>90</v>
      </c>
    </row>
    <row r="811" spans="2:65" s="12" customFormat="1" x14ac:dyDescent="0.3">
      <c r="B811" s="209"/>
      <c r="C811" s="210"/>
      <c r="D811" s="207" t="s">
        <v>162</v>
      </c>
      <c r="E811" s="211" t="s">
        <v>77</v>
      </c>
      <c r="F811" s="212" t="s">
        <v>651</v>
      </c>
      <c r="G811" s="210"/>
      <c r="H811" s="213" t="s">
        <v>77</v>
      </c>
      <c r="I811" s="214"/>
      <c r="J811" s="210"/>
      <c r="K811" s="210"/>
      <c r="L811" s="215"/>
      <c r="M811" s="216"/>
      <c r="N811" s="217"/>
      <c r="O811" s="217"/>
      <c r="P811" s="217"/>
      <c r="Q811" s="217"/>
      <c r="R811" s="217"/>
      <c r="S811" s="217"/>
      <c r="T811" s="218"/>
      <c r="AT811" s="219" t="s">
        <v>162</v>
      </c>
      <c r="AU811" s="219" t="s">
        <v>90</v>
      </c>
      <c r="AV811" s="12" t="s">
        <v>23</v>
      </c>
      <c r="AW811" s="12" t="s">
        <v>41</v>
      </c>
      <c r="AX811" s="12" t="s">
        <v>79</v>
      </c>
      <c r="AY811" s="219" t="s">
        <v>151</v>
      </c>
    </row>
    <row r="812" spans="2:65" s="12" customFormat="1" x14ac:dyDescent="0.3">
      <c r="B812" s="209"/>
      <c r="C812" s="210"/>
      <c r="D812" s="207" t="s">
        <v>162</v>
      </c>
      <c r="E812" s="211" t="s">
        <v>77</v>
      </c>
      <c r="F812" s="212" t="s">
        <v>746</v>
      </c>
      <c r="G812" s="210"/>
      <c r="H812" s="213" t="s">
        <v>77</v>
      </c>
      <c r="I812" s="214"/>
      <c r="J812" s="210"/>
      <c r="K812" s="210"/>
      <c r="L812" s="215"/>
      <c r="M812" s="216"/>
      <c r="N812" s="217"/>
      <c r="O812" s="217"/>
      <c r="P812" s="217"/>
      <c r="Q812" s="217"/>
      <c r="R812" s="217"/>
      <c r="S812" s="217"/>
      <c r="T812" s="218"/>
      <c r="AT812" s="219" t="s">
        <v>162</v>
      </c>
      <c r="AU812" s="219" t="s">
        <v>90</v>
      </c>
      <c r="AV812" s="12" t="s">
        <v>23</v>
      </c>
      <c r="AW812" s="12" t="s">
        <v>41</v>
      </c>
      <c r="AX812" s="12" t="s">
        <v>79</v>
      </c>
      <c r="AY812" s="219" t="s">
        <v>151</v>
      </c>
    </row>
    <row r="813" spans="2:65" s="13" customFormat="1" x14ac:dyDescent="0.3">
      <c r="B813" s="220"/>
      <c r="C813" s="221"/>
      <c r="D813" s="222" t="s">
        <v>162</v>
      </c>
      <c r="E813" s="223" t="s">
        <v>77</v>
      </c>
      <c r="F813" s="224" t="s">
        <v>747</v>
      </c>
      <c r="G813" s="221"/>
      <c r="H813" s="225">
        <v>6.048</v>
      </c>
      <c r="I813" s="226"/>
      <c r="J813" s="221"/>
      <c r="K813" s="221"/>
      <c r="L813" s="227"/>
      <c r="M813" s="228"/>
      <c r="N813" s="229"/>
      <c r="O813" s="229"/>
      <c r="P813" s="229"/>
      <c r="Q813" s="229"/>
      <c r="R813" s="229"/>
      <c r="S813" s="229"/>
      <c r="T813" s="230"/>
      <c r="AT813" s="231" t="s">
        <v>162</v>
      </c>
      <c r="AU813" s="231" t="s">
        <v>90</v>
      </c>
      <c r="AV813" s="13" t="s">
        <v>90</v>
      </c>
      <c r="AW813" s="13" t="s">
        <v>41</v>
      </c>
      <c r="AX813" s="13" t="s">
        <v>23</v>
      </c>
      <c r="AY813" s="231" t="s">
        <v>151</v>
      </c>
    </row>
    <row r="814" spans="2:65" s="1" customFormat="1" ht="22.5" customHeight="1" x14ac:dyDescent="0.3">
      <c r="B814" s="36"/>
      <c r="C814" s="195" t="s">
        <v>748</v>
      </c>
      <c r="D814" s="195" t="s">
        <v>153</v>
      </c>
      <c r="E814" s="196" t="s">
        <v>749</v>
      </c>
      <c r="F814" s="197" t="s">
        <v>750</v>
      </c>
      <c r="G814" s="198" t="s">
        <v>156</v>
      </c>
      <c r="H814" s="199">
        <v>52</v>
      </c>
      <c r="I814" s="200"/>
      <c r="J814" s="201">
        <f>ROUND(I814*H814,2)</f>
        <v>0</v>
      </c>
      <c r="K814" s="197" t="s">
        <v>157</v>
      </c>
      <c r="L814" s="56"/>
      <c r="M814" s="202" t="s">
        <v>77</v>
      </c>
      <c r="N814" s="203" t="s">
        <v>50</v>
      </c>
      <c r="O814" s="37"/>
      <c r="P814" s="204">
        <f>O814*H814</f>
        <v>0</v>
      </c>
      <c r="Q814" s="204">
        <v>1.21E-4</v>
      </c>
      <c r="R814" s="204">
        <f>Q814*H814</f>
        <v>6.2919999999999998E-3</v>
      </c>
      <c r="S814" s="204">
        <v>0</v>
      </c>
      <c r="T814" s="205">
        <f>S814*H814</f>
        <v>0</v>
      </c>
      <c r="AR814" s="19" t="s">
        <v>158</v>
      </c>
      <c r="AT814" s="19" t="s">
        <v>153</v>
      </c>
      <c r="AU814" s="19" t="s">
        <v>90</v>
      </c>
      <c r="AY814" s="19" t="s">
        <v>151</v>
      </c>
      <c r="BE814" s="206">
        <f>IF(N814="základní",J814,0)</f>
        <v>0</v>
      </c>
      <c r="BF814" s="206">
        <f>IF(N814="snížená",J814,0)</f>
        <v>0</v>
      </c>
      <c r="BG814" s="206">
        <f>IF(N814="zákl. přenesená",J814,0)</f>
        <v>0</v>
      </c>
      <c r="BH814" s="206">
        <f>IF(N814="sníž. přenesená",J814,0)</f>
        <v>0</v>
      </c>
      <c r="BI814" s="206">
        <f>IF(N814="nulová",J814,0)</f>
        <v>0</v>
      </c>
      <c r="BJ814" s="19" t="s">
        <v>90</v>
      </c>
      <c r="BK814" s="206">
        <f>ROUND(I814*H814,2)</f>
        <v>0</v>
      </c>
      <c r="BL814" s="19" t="s">
        <v>158</v>
      </c>
      <c r="BM814" s="19" t="s">
        <v>751</v>
      </c>
    </row>
    <row r="815" spans="2:65" s="1" customFormat="1" x14ac:dyDescent="0.3">
      <c r="B815" s="36"/>
      <c r="C815" s="58"/>
      <c r="D815" s="207" t="s">
        <v>160</v>
      </c>
      <c r="E815" s="58"/>
      <c r="F815" s="208" t="s">
        <v>752</v>
      </c>
      <c r="G815" s="58"/>
      <c r="H815" s="58"/>
      <c r="I815" s="163"/>
      <c r="J815" s="58"/>
      <c r="K815" s="58"/>
      <c r="L815" s="56"/>
      <c r="M815" s="73"/>
      <c r="N815" s="37"/>
      <c r="O815" s="37"/>
      <c r="P815" s="37"/>
      <c r="Q815" s="37"/>
      <c r="R815" s="37"/>
      <c r="S815" s="37"/>
      <c r="T815" s="74"/>
      <c r="AT815" s="19" t="s">
        <v>160</v>
      </c>
      <c r="AU815" s="19" t="s">
        <v>90</v>
      </c>
    </row>
    <row r="816" spans="2:65" s="12" customFormat="1" x14ac:dyDescent="0.3">
      <c r="B816" s="209"/>
      <c r="C816" s="210"/>
      <c r="D816" s="207" t="s">
        <v>162</v>
      </c>
      <c r="E816" s="211" t="s">
        <v>77</v>
      </c>
      <c r="F816" s="212" t="s">
        <v>204</v>
      </c>
      <c r="G816" s="210"/>
      <c r="H816" s="213" t="s">
        <v>77</v>
      </c>
      <c r="I816" s="214"/>
      <c r="J816" s="210"/>
      <c r="K816" s="210"/>
      <c r="L816" s="215"/>
      <c r="M816" s="216"/>
      <c r="N816" s="217"/>
      <c r="O816" s="217"/>
      <c r="P816" s="217"/>
      <c r="Q816" s="217"/>
      <c r="R816" s="217"/>
      <c r="S816" s="217"/>
      <c r="T816" s="218"/>
      <c r="AT816" s="219" t="s">
        <v>162</v>
      </c>
      <c r="AU816" s="219" t="s">
        <v>90</v>
      </c>
      <c r="AV816" s="12" t="s">
        <v>23</v>
      </c>
      <c r="AW816" s="12" t="s">
        <v>41</v>
      </c>
      <c r="AX816" s="12" t="s">
        <v>79</v>
      </c>
      <c r="AY816" s="219" t="s">
        <v>151</v>
      </c>
    </row>
    <row r="817" spans="2:65" s="12" customFormat="1" x14ac:dyDescent="0.3">
      <c r="B817" s="209"/>
      <c r="C817" s="210"/>
      <c r="D817" s="207" t="s">
        <v>162</v>
      </c>
      <c r="E817" s="211" t="s">
        <v>77</v>
      </c>
      <c r="F817" s="212" t="s">
        <v>753</v>
      </c>
      <c r="G817" s="210"/>
      <c r="H817" s="213" t="s">
        <v>77</v>
      </c>
      <c r="I817" s="214"/>
      <c r="J817" s="210"/>
      <c r="K817" s="210"/>
      <c r="L817" s="215"/>
      <c r="M817" s="216"/>
      <c r="N817" s="217"/>
      <c r="O817" s="217"/>
      <c r="P817" s="217"/>
      <c r="Q817" s="217"/>
      <c r="R817" s="217"/>
      <c r="S817" s="217"/>
      <c r="T817" s="218"/>
      <c r="AT817" s="219" t="s">
        <v>162</v>
      </c>
      <c r="AU817" s="219" t="s">
        <v>90</v>
      </c>
      <c r="AV817" s="12" t="s">
        <v>23</v>
      </c>
      <c r="AW817" s="12" t="s">
        <v>41</v>
      </c>
      <c r="AX817" s="12" t="s">
        <v>79</v>
      </c>
      <c r="AY817" s="219" t="s">
        <v>151</v>
      </c>
    </row>
    <row r="818" spans="2:65" s="13" customFormat="1" x14ac:dyDescent="0.3">
      <c r="B818" s="220"/>
      <c r="C818" s="221"/>
      <c r="D818" s="222" t="s">
        <v>162</v>
      </c>
      <c r="E818" s="223" t="s">
        <v>77</v>
      </c>
      <c r="F818" s="224" t="s">
        <v>754</v>
      </c>
      <c r="G818" s="221"/>
      <c r="H818" s="225">
        <v>52</v>
      </c>
      <c r="I818" s="226"/>
      <c r="J818" s="221"/>
      <c r="K818" s="221"/>
      <c r="L818" s="227"/>
      <c r="M818" s="228"/>
      <c r="N818" s="229"/>
      <c r="O818" s="229"/>
      <c r="P818" s="229"/>
      <c r="Q818" s="229"/>
      <c r="R818" s="229"/>
      <c r="S818" s="229"/>
      <c r="T818" s="230"/>
      <c r="AT818" s="231" t="s">
        <v>162</v>
      </c>
      <c r="AU818" s="231" t="s">
        <v>90</v>
      </c>
      <c r="AV818" s="13" t="s">
        <v>90</v>
      </c>
      <c r="AW818" s="13" t="s">
        <v>41</v>
      </c>
      <c r="AX818" s="13" t="s">
        <v>23</v>
      </c>
      <c r="AY818" s="231" t="s">
        <v>151</v>
      </c>
    </row>
    <row r="819" spans="2:65" s="1" customFormat="1" ht="31.5" customHeight="1" x14ac:dyDescent="0.3">
      <c r="B819" s="36"/>
      <c r="C819" s="195" t="s">
        <v>755</v>
      </c>
      <c r="D819" s="195" t="s">
        <v>153</v>
      </c>
      <c r="E819" s="196" t="s">
        <v>756</v>
      </c>
      <c r="F819" s="197" t="s">
        <v>757</v>
      </c>
      <c r="G819" s="198" t="s">
        <v>156</v>
      </c>
      <c r="H819" s="199">
        <v>37.173000000000002</v>
      </c>
      <c r="I819" s="200"/>
      <c r="J819" s="201">
        <f>ROUND(I819*H819,2)</f>
        <v>0</v>
      </c>
      <c r="K819" s="197" t="s">
        <v>157</v>
      </c>
      <c r="L819" s="56"/>
      <c r="M819" s="202" t="s">
        <v>77</v>
      </c>
      <c r="N819" s="203" t="s">
        <v>50</v>
      </c>
      <c r="O819" s="37"/>
      <c r="P819" s="204">
        <f>O819*H819</f>
        <v>0</v>
      </c>
      <c r="Q819" s="204">
        <v>1.8799999999999999E-3</v>
      </c>
      <c r="R819" s="204">
        <f>Q819*H819</f>
        <v>6.9885240000000001E-2</v>
      </c>
      <c r="S819" s="204">
        <v>0</v>
      </c>
      <c r="T819" s="205">
        <f>S819*H819</f>
        <v>0</v>
      </c>
      <c r="AR819" s="19" t="s">
        <v>158</v>
      </c>
      <c r="AT819" s="19" t="s">
        <v>153</v>
      </c>
      <c r="AU819" s="19" t="s">
        <v>90</v>
      </c>
      <c r="AY819" s="19" t="s">
        <v>151</v>
      </c>
      <c r="BE819" s="206">
        <f>IF(N819="základní",J819,0)</f>
        <v>0</v>
      </c>
      <c r="BF819" s="206">
        <f>IF(N819="snížená",J819,0)</f>
        <v>0</v>
      </c>
      <c r="BG819" s="206">
        <f>IF(N819="zákl. přenesená",J819,0)</f>
        <v>0</v>
      </c>
      <c r="BH819" s="206">
        <f>IF(N819="sníž. přenesená",J819,0)</f>
        <v>0</v>
      </c>
      <c r="BI819" s="206">
        <f>IF(N819="nulová",J819,0)</f>
        <v>0</v>
      </c>
      <c r="BJ819" s="19" t="s">
        <v>90</v>
      </c>
      <c r="BK819" s="206">
        <f>ROUND(I819*H819,2)</f>
        <v>0</v>
      </c>
      <c r="BL819" s="19" t="s">
        <v>158</v>
      </c>
      <c r="BM819" s="19" t="s">
        <v>758</v>
      </c>
    </row>
    <row r="820" spans="2:65" s="1" customFormat="1" ht="27" x14ac:dyDescent="0.3">
      <c r="B820" s="36"/>
      <c r="C820" s="58"/>
      <c r="D820" s="207" t="s">
        <v>160</v>
      </c>
      <c r="E820" s="58"/>
      <c r="F820" s="208" t="s">
        <v>759</v>
      </c>
      <c r="G820" s="58"/>
      <c r="H820" s="58"/>
      <c r="I820" s="163"/>
      <c r="J820" s="58"/>
      <c r="K820" s="58"/>
      <c r="L820" s="56"/>
      <c r="M820" s="73"/>
      <c r="N820" s="37"/>
      <c r="O820" s="37"/>
      <c r="P820" s="37"/>
      <c r="Q820" s="37"/>
      <c r="R820" s="37"/>
      <c r="S820" s="37"/>
      <c r="T820" s="74"/>
      <c r="AT820" s="19" t="s">
        <v>160</v>
      </c>
      <c r="AU820" s="19" t="s">
        <v>90</v>
      </c>
    </row>
    <row r="821" spans="2:65" s="12" customFormat="1" x14ac:dyDescent="0.3">
      <c r="B821" s="209"/>
      <c r="C821" s="210"/>
      <c r="D821" s="207" t="s">
        <v>162</v>
      </c>
      <c r="E821" s="211" t="s">
        <v>77</v>
      </c>
      <c r="F821" s="212" t="s">
        <v>163</v>
      </c>
      <c r="G821" s="210"/>
      <c r="H821" s="213" t="s">
        <v>77</v>
      </c>
      <c r="I821" s="214"/>
      <c r="J821" s="210"/>
      <c r="K821" s="210"/>
      <c r="L821" s="215"/>
      <c r="M821" s="216"/>
      <c r="N821" s="217"/>
      <c r="O821" s="217"/>
      <c r="P821" s="217"/>
      <c r="Q821" s="217"/>
      <c r="R821" s="217"/>
      <c r="S821" s="217"/>
      <c r="T821" s="218"/>
      <c r="AT821" s="219" t="s">
        <v>162</v>
      </c>
      <c r="AU821" s="219" t="s">
        <v>90</v>
      </c>
      <c r="AV821" s="12" t="s">
        <v>23</v>
      </c>
      <c r="AW821" s="12" t="s">
        <v>41</v>
      </c>
      <c r="AX821" s="12" t="s">
        <v>79</v>
      </c>
      <c r="AY821" s="219" t="s">
        <v>151</v>
      </c>
    </row>
    <row r="822" spans="2:65" s="12" customFormat="1" x14ac:dyDescent="0.3">
      <c r="B822" s="209"/>
      <c r="C822" s="210"/>
      <c r="D822" s="207" t="s">
        <v>162</v>
      </c>
      <c r="E822" s="211" t="s">
        <v>77</v>
      </c>
      <c r="F822" s="212" t="s">
        <v>760</v>
      </c>
      <c r="G822" s="210"/>
      <c r="H822" s="213" t="s">
        <v>77</v>
      </c>
      <c r="I822" s="214"/>
      <c r="J822" s="210"/>
      <c r="K822" s="210"/>
      <c r="L822" s="215"/>
      <c r="M822" s="216"/>
      <c r="N822" s="217"/>
      <c r="O822" s="217"/>
      <c r="P822" s="217"/>
      <c r="Q822" s="217"/>
      <c r="R822" s="217"/>
      <c r="S822" s="217"/>
      <c r="T822" s="218"/>
      <c r="AT822" s="219" t="s">
        <v>162</v>
      </c>
      <c r="AU822" s="219" t="s">
        <v>90</v>
      </c>
      <c r="AV822" s="12" t="s">
        <v>23</v>
      </c>
      <c r="AW822" s="12" t="s">
        <v>41</v>
      </c>
      <c r="AX822" s="12" t="s">
        <v>79</v>
      </c>
      <c r="AY822" s="219" t="s">
        <v>151</v>
      </c>
    </row>
    <row r="823" spans="2:65" s="13" customFormat="1" x14ac:dyDescent="0.3">
      <c r="B823" s="220"/>
      <c r="C823" s="221"/>
      <c r="D823" s="207" t="s">
        <v>162</v>
      </c>
      <c r="E823" s="232" t="s">
        <v>77</v>
      </c>
      <c r="F823" s="233" t="s">
        <v>761</v>
      </c>
      <c r="G823" s="221"/>
      <c r="H823" s="234">
        <v>206.51599999999999</v>
      </c>
      <c r="I823" s="226"/>
      <c r="J823" s="221"/>
      <c r="K823" s="221"/>
      <c r="L823" s="227"/>
      <c r="M823" s="228"/>
      <c r="N823" s="229"/>
      <c r="O823" s="229"/>
      <c r="P823" s="229"/>
      <c r="Q823" s="229"/>
      <c r="R823" s="229"/>
      <c r="S823" s="229"/>
      <c r="T823" s="230"/>
      <c r="AT823" s="231" t="s">
        <v>162</v>
      </c>
      <c r="AU823" s="231" t="s">
        <v>90</v>
      </c>
      <c r="AV823" s="13" t="s">
        <v>90</v>
      </c>
      <c r="AW823" s="13" t="s">
        <v>41</v>
      </c>
      <c r="AX823" s="13" t="s">
        <v>79</v>
      </c>
      <c r="AY823" s="231" t="s">
        <v>151</v>
      </c>
    </row>
    <row r="824" spans="2:65" s="13" customFormat="1" x14ac:dyDescent="0.3">
      <c r="B824" s="220"/>
      <c r="C824" s="221"/>
      <c r="D824" s="222" t="s">
        <v>162</v>
      </c>
      <c r="E824" s="223" t="s">
        <v>77</v>
      </c>
      <c r="F824" s="224" t="s">
        <v>762</v>
      </c>
      <c r="G824" s="221"/>
      <c r="H824" s="225">
        <v>37.173000000000002</v>
      </c>
      <c r="I824" s="226"/>
      <c r="J824" s="221"/>
      <c r="K824" s="221"/>
      <c r="L824" s="227"/>
      <c r="M824" s="228"/>
      <c r="N824" s="229"/>
      <c r="O824" s="229"/>
      <c r="P824" s="229"/>
      <c r="Q824" s="229"/>
      <c r="R824" s="229"/>
      <c r="S824" s="229"/>
      <c r="T824" s="230"/>
      <c r="AT824" s="231" t="s">
        <v>162</v>
      </c>
      <c r="AU824" s="231" t="s">
        <v>90</v>
      </c>
      <c r="AV824" s="13" t="s">
        <v>90</v>
      </c>
      <c r="AW824" s="13" t="s">
        <v>41</v>
      </c>
      <c r="AX824" s="13" t="s">
        <v>23</v>
      </c>
      <c r="AY824" s="231" t="s">
        <v>151</v>
      </c>
    </row>
    <row r="825" spans="2:65" s="1" customFormat="1" ht="22.5" customHeight="1" x14ac:dyDescent="0.3">
      <c r="B825" s="36"/>
      <c r="C825" s="247" t="s">
        <v>763</v>
      </c>
      <c r="D825" s="247" t="s">
        <v>209</v>
      </c>
      <c r="E825" s="248" t="s">
        <v>764</v>
      </c>
      <c r="F825" s="249" t="s">
        <v>765</v>
      </c>
      <c r="G825" s="250" t="s">
        <v>156</v>
      </c>
      <c r="H825" s="251">
        <v>37.915999999999997</v>
      </c>
      <c r="I825" s="252"/>
      <c r="J825" s="253">
        <f>ROUND(I825*H825,2)</f>
        <v>0</v>
      </c>
      <c r="K825" s="249" t="s">
        <v>157</v>
      </c>
      <c r="L825" s="254"/>
      <c r="M825" s="255" t="s">
        <v>77</v>
      </c>
      <c r="N825" s="256" t="s">
        <v>50</v>
      </c>
      <c r="O825" s="37"/>
      <c r="P825" s="204">
        <f>O825*H825</f>
        <v>0</v>
      </c>
      <c r="Q825" s="204">
        <v>0.11</v>
      </c>
      <c r="R825" s="204">
        <f>Q825*H825</f>
        <v>4.1707599999999996</v>
      </c>
      <c r="S825" s="204">
        <v>0</v>
      </c>
      <c r="T825" s="205">
        <f>S825*H825</f>
        <v>0</v>
      </c>
      <c r="AR825" s="19" t="s">
        <v>208</v>
      </c>
      <c r="AT825" s="19" t="s">
        <v>209</v>
      </c>
      <c r="AU825" s="19" t="s">
        <v>90</v>
      </c>
      <c r="AY825" s="19" t="s">
        <v>151</v>
      </c>
      <c r="BE825" s="206">
        <f>IF(N825="základní",J825,0)</f>
        <v>0</v>
      </c>
      <c r="BF825" s="206">
        <f>IF(N825="snížená",J825,0)</f>
        <v>0</v>
      </c>
      <c r="BG825" s="206">
        <f>IF(N825="zákl. přenesená",J825,0)</f>
        <v>0</v>
      </c>
      <c r="BH825" s="206">
        <f>IF(N825="sníž. přenesená",J825,0)</f>
        <v>0</v>
      </c>
      <c r="BI825" s="206">
        <f>IF(N825="nulová",J825,0)</f>
        <v>0</v>
      </c>
      <c r="BJ825" s="19" t="s">
        <v>90</v>
      </c>
      <c r="BK825" s="206">
        <f>ROUND(I825*H825,2)</f>
        <v>0</v>
      </c>
      <c r="BL825" s="19" t="s">
        <v>158</v>
      </c>
      <c r="BM825" s="19" t="s">
        <v>766</v>
      </c>
    </row>
    <row r="826" spans="2:65" s="1" customFormat="1" x14ac:dyDescent="0.3">
      <c r="B826" s="36"/>
      <c r="C826" s="58"/>
      <c r="D826" s="207" t="s">
        <v>160</v>
      </c>
      <c r="E826" s="58"/>
      <c r="F826" s="208" t="s">
        <v>767</v>
      </c>
      <c r="G826" s="58"/>
      <c r="H826" s="58"/>
      <c r="I826" s="163"/>
      <c r="J826" s="58"/>
      <c r="K826" s="58"/>
      <c r="L826" s="56"/>
      <c r="M826" s="73"/>
      <c r="N826" s="37"/>
      <c r="O826" s="37"/>
      <c r="P826" s="37"/>
      <c r="Q826" s="37"/>
      <c r="R826" s="37"/>
      <c r="S826" s="37"/>
      <c r="T826" s="74"/>
      <c r="AT826" s="19" t="s">
        <v>160</v>
      </c>
      <c r="AU826" s="19" t="s">
        <v>90</v>
      </c>
    </row>
    <row r="827" spans="2:65" s="13" customFormat="1" x14ac:dyDescent="0.3">
      <c r="B827" s="220"/>
      <c r="C827" s="221"/>
      <c r="D827" s="222" t="s">
        <v>162</v>
      </c>
      <c r="E827" s="221"/>
      <c r="F827" s="224" t="s">
        <v>768</v>
      </c>
      <c r="G827" s="221"/>
      <c r="H827" s="225">
        <v>37.915999999999997</v>
      </c>
      <c r="I827" s="226"/>
      <c r="J827" s="221"/>
      <c r="K827" s="221"/>
      <c r="L827" s="227"/>
      <c r="M827" s="228"/>
      <c r="N827" s="229"/>
      <c r="O827" s="229"/>
      <c r="P827" s="229"/>
      <c r="Q827" s="229"/>
      <c r="R827" s="229"/>
      <c r="S827" s="229"/>
      <c r="T827" s="230"/>
      <c r="AT827" s="231" t="s">
        <v>162</v>
      </c>
      <c r="AU827" s="231" t="s">
        <v>90</v>
      </c>
      <c r="AV827" s="13" t="s">
        <v>90</v>
      </c>
      <c r="AW827" s="13" t="s">
        <v>4</v>
      </c>
      <c r="AX827" s="13" t="s">
        <v>23</v>
      </c>
      <c r="AY827" s="231" t="s">
        <v>151</v>
      </c>
    </row>
    <row r="828" spans="2:65" s="1" customFormat="1" ht="22.5" customHeight="1" x14ac:dyDescent="0.3">
      <c r="B828" s="36"/>
      <c r="C828" s="195" t="s">
        <v>769</v>
      </c>
      <c r="D828" s="195" t="s">
        <v>153</v>
      </c>
      <c r="E828" s="196" t="s">
        <v>770</v>
      </c>
      <c r="F828" s="197" t="s">
        <v>771</v>
      </c>
      <c r="G828" s="198" t="s">
        <v>274</v>
      </c>
      <c r="H828" s="199">
        <v>70</v>
      </c>
      <c r="I828" s="200"/>
      <c r="J828" s="201">
        <f>ROUND(I828*H828,2)</f>
        <v>0</v>
      </c>
      <c r="K828" s="197" t="s">
        <v>157</v>
      </c>
      <c r="L828" s="56"/>
      <c r="M828" s="202" t="s">
        <v>77</v>
      </c>
      <c r="N828" s="203" t="s">
        <v>50</v>
      </c>
      <c r="O828" s="37"/>
      <c r="P828" s="204">
        <f>O828*H828</f>
        <v>0</v>
      </c>
      <c r="Q828" s="204">
        <v>0</v>
      </c>
      <c r="R828" s="204">
        <f>Q828*H828</f>
        <v>0</v>
      </c>
      <c r="S828" s="204">
        <v>0</v>
      </c>
      <c r="T828" s="205">
        <f>S828*H828</f>
        <v>0</v>
      </c>
      <c r="AR828" s="19" t="s">
        <v>158</v>
      </c>
      <c r="AT828" s="19" t="s">
        <v>153</v>
      </c>
      <c r="AU828" s="19" t="s">
        <v>90</v>
      </c>
      <c r="AY828" s="19" t="s">
        <v>151</v>
      </c>
      <c r="BE828" s="206">
        <f>IF(N828="základní",J828,0)</f>
        <v>0</v>
      </c>
      <c r="BF828" s="206">
        <f>IF(N828="snížená",J828,0)</f>
        <v>0</v>
      </c>
      <c r="BG828" s="206">
        <f>IF(N828="zákl. přenesená",J828,0)</f>
        <v>0</v>
      </c>
      <c r="BH828" s="206">
        <f>IF(N828="sníž. přenesená",J828,0)</f>
        <v>0</v>
      </c>
      <c r="BI828" s="206">
        <f>IF(N828="nulová",J828,0)</f>
        <v>0</v>
      </c>
      <c r="BJ828" s="19" t="s">
        <v>90</v>
      </c>
      <c r="BK828" s="206">
        <f>ROUND(I828*H828,2)</f>
        <v>0</v>
      </c>
      <c r="BL828" s="19" t="s">
        <v>158</v>
      </c>
      <c r="BM828" s="19" t="s">
        <v>772</v>
      </c>
    </row>
    <row r="829" spans="2:65" s="1" customFormat="1" x14ac:dyDescent="0.3">
      <c r="B829" s="36"/>
      <c r="C829" s="58"/>
      <c r="D829" s="207" t="s">
        <v>160</v>
      </c>
      <c r="E829" s="58"/>
      <c r="F829" s="208" t="s">
        <v>773</v>
      </c>
      <c r="G829" s="58"/>
      <c r="H829" s="58"/>
      <c r="I829" s="163"/>
      <c r="J829" s="58"/>
      <c r="K829" s="58"/>
      <c r="L829" s="56"/>
      <c r="M829" s="73"/>
      <c r="N829" s="37"/>
      <c r="O829" s="37"/>
      <c r="P829" s="37"/>
      <c r="Q829" s="37"/>
      <c r="R829" s="37"/>
      <c r="S829" s="37"/>
      <c r="T829" s="74"/>
      <c r="AT829" s="19" t="s">
        <v>160</v>
      </c>
      <c r="AU829" s="19" t="s">
        <v>90</v>
      </c>
    </row>
    <row r="830" spans="2:65" s="12" customFormat="1" x14ac:dyDescent="0.3">
      <c r="B830" s="209"/>
      <c r="C830" s="210"/>
      <c r="D830" s="207" t="s">
        <v>162</v>
      </c>
      <c r="E830" s="211" t="s">
        <v>77</v>
      </c>
      <c r="F830" s="212" t="s">
        <v>163</v>
      </c>
      <c r="G830" s="210"/>
      <c r="H830" s="213" t="s">
        <v>77</v>
      </c>
      <c r="I830" s="214"/>
      <c r="J830" s="210"/>
      <c r="K830" s="210"/>
      <c r="L830" s="215"/>
      <c r="M830" s="216"/>
      <c r="N830" s="217"/>
      <c r="O830" s="217"/>
      <c r="P830" s="217"/>
      <c r="Q830" s="217"/>
      <c r="R830" s="217"/>
      <c r="S830" s="217"/>
      <c r="T830" s="218"/>
      <c r="AT830" s="219" t="s">
        <v>162</v>
      </c>
      <c r="AU830" s="219" t="s">
        <v>90</v>
      </c>
      <c r="AV830" s="12" t="s">
        <v>23</v>
      </c>
      <c r="AW830" s="12" t="s">
        <v>41</v>
      </c>
      <c r="AX830" s="12" t="s">
        <v>79</v>
      </c>
      <c r="AY830" s="219" t="s">
        <v>151</v>
      </c>
    </row>
    <row r="831" spans="2:65" s="12" customFormat="1" x14ac:dyDescent="0.3">
      <c r="B831" s="209"/>
      <c r="C831" s="210"/>
      <c r="D831" s="207" t="s">
        <v>162</v>
      </c>
      <c r="E831" s="211" t="s">
        <v>77</v>
      </c>
      <c r="F831" s="212" t="s">
        <v>774</v>
      </c>
      <c r="G831" s="210"/>
      <c r="H831" s="213" t="s">
        <v>77</v>
      </c>
      <c r="I831" s="214"/>
      <c r="J831" s="210"/>
      <c r="K831" s="210"/>
      <c r="L831" s="215"/>
      <c r="M831" s="216"/>
      <c r="N831" s="217"/>
      <c r="O831" s="217"/>
      <c r="P831" s="217"/>
      <c r="Q831" s="217"/>
      <c r="R831" s="217"/>
      <c r="S831" s="217"/>
      <c r="T831" s="218"/>
      <c r="AT831" s="219" t="s">
        <v>162</v>
      </c>
      <c r="AU831" s="219" t="s">
        <v>90</v>
      </c>
      <c r="AV831" s="12" t="s">
        <v>23</v>
      </c>
      <c r="AW831" s="12" t="s">
        <v>41</v>
      </c>
      <c r="AX831" s="12" t="s">
        <v>79</v>
      </c>
      <c r="AY831" s="219" t="s">
        <v>151</v>
      </c>
    </row>
    <row r="832" spans="2:65" s="12" customFormat="1" x14ac:dyDescent="0.3">
      <c r="B832" s="209"/>
      <c r="C832" s="210"/>
      <c r="D832" s="207" t="s">
        <v>162</v>
      </c>
      <c r="E832" s="211" t="s">
        <v>77</v>
      </c>
      <c r="F832" s="212" t="s">
        <v>229</v>
      </c>
      <c r="G832" s="210"/>
      <c r="H832" s="213" t="s">
        <v>77</v>
      </c>
      <c r="I832" s="214"/>
      <c r="J832" s="210"/>
      <c r="K832" s="210"/>
      <c r="L832" s="215"/>
      <c r="M832" s="216"/>
      <c r="N832" s="217"/>
      <c r="O832" s="217"/>
      <c r="P832" s="217"/>
      <c r="Q832" s="217"/>
      <c r="R832" s="217"/>
      <c r="S832" s="217"/>
      <c r="T832" s="218"/>
      <c r="AT832" s="219" t="s">
        <v>162</v>
      </c>
      <c r="AU832" s="219" t="s">
        <v>90</v>
      </c>
      <c r="AV832" s="12" t="s">
        <v>23</v>
      </c>
      <c r="AW832" s="12" t="s">
        <v>41</v>
      </c>
      <c r="AX832" s="12" t="s">
        <v>79</v>
      </c>
      <c r="AY832" s="219" t="s">
        <v>151</v>
      </c>
    </row>
    <row r="833" spans="2:65" s="13" customFormat="1" x14ac:dyDescent="0.3">
      <c r="B833" s="220"/>
      <c r="C833" s="221"/>
      <c r="D833" s="207" t="s">
        <v>162</v>
      </c>
      <c r="E833" s="232" t="s">
        <v>77</v>
      </c>
      <c r="F833" s="233" t="s">
        <v>775</v>
      </c>
      <c r="G833" s="221"/>
      <c r="H833" s="234">
        <v>42</v>
      </c>
      <c r="I833" s="226"/>
      <c r="J833" s="221"/>
      <c r="K833" s="221"/>
      <c r="L833" s="227"/>
      <c r="M833" s="228"/>
      <c r="N833" s="229"/>
      <c r="O833" s="229"/>
      <c r="P833" s="229"/>
      <c r="Q833" s="229"/>
      <c r="R833" s="229"/>
      <c r="S833" s="229"/>
      <c r="T833" s="230"/>
      <c r="AT833" s="231" t="s">
        <v>162</v>
      </c>
      <c r="AU833" s="231" t="s">
        <v>90</v>
      </c>
      <c r="AV833" s="13" t="s">
        <v>90</v>
      </c>
      <c r="AW833" s="13" t="s">
        <v>41</v>
      </c>
      <c r="AX833" s="13" t="s">
        <v>79</v>
      </c>
      <c r="AY833" s="231" t="s">
        <v>151</v>
      </c>
    </row>
    <row r="834" spans="2:65" s="12" customFormat="1" x14ac:dyDescent="0.3">
      <c r="B834" s="209"/>
      <c r="C834" s="210"/>
      <c r="D834" s="207" t="s">
        <v>162</v>
      </c>
      <c r="E834" s="211" t="s">
        <v>77</v>
      </c>
      <c r="F834" s="212" t="s">
        <v>232</v>
      </c>
      <c r="G834" s="210"/>
      <c r="H834" s="213" t="s">
        <v>77</v>
      </c>
      <c r="I834" s="214"/>
      <c r="J834" s="210"/>
      <c r="K834" s="210"/>
      <c r="L834" s="215"/>
      <c r="M834" s="216"/>
      <c r="N834" s="217"/>
      <c r="O834" s="217"/>
      <c r="P834" s="217"/>
      <c r="Q834" s="217"/>
      <c r="R834" s="217"/>
      <c r="S834" s="217"/>
      <c r="T834" s="218"/>
      <c r="AT834" s="219" t="s">
        <v>162</v>
      </c>
      <c r="AU834" s="219" t="s">
        <v>90</v>
      </c>
      <c r="AV834" s="12" t="s">
        <v>23</v>
      </c>
      <c r="AW834" s="12" t="s">
        <v>41</v>
      </c>
      <c r="AX834" s="12" t="s">
        <v>79</v>
      </c>
      <c r="AY834" s="219" t="s">
        <v>151</v>
      </c>
    </row>
    <row r="835" spans="2:65" s="13" customFormat="1" x14ac:dyDescent="0.3">
      <c r="B835" s="220"/>
      <c r="C835" s="221"/>
      <c r="D835" s="207" t="s">
        <v>162</v>
      </c>
      <c r="E835" s="232" t="s">
        <v>77</v>
      </c>
      <c r="F835" s="233" t="s">
        <v>776</v>
      </c>
      <c r="G835" s="221"/>
      <c r="H835" s="234">
        <v>28</v>
      </c>
      <c r="I835" s="226"/>
      <c r="J835" s="221"/>
      <c r="K835" s="221"/>
      <c r="L835" s="227"/>
      <c r="M835" s="228"/>
      <c r="N835" s="229"/>
      <c r="O835" s="229"/>
      <c r="P835" s="229"/>
      <c r="Q835" s="229"/>
      <c r="R835" s="229"/>
      <c r="S835" s="229"/>
      <c r="T835" s="230"/>
      <c r="AT835" s="231" t="s">
        <v>162</v>
      </c>
      <c r="AU835" s="231" t="s">
        <v>90</v>
      </c>
      <c r="AV835" s="13" t="s">
        <v>90</v>
      </c>
      <c r="AW835" s="13" t="s">
        <v>41</v>
      </c>
      <c r="AX835" s="13" t="s">
        <v>79</v>
      </c>
      <c r="AY835" s="231" t="s">
        <v>151</v>
      </c>
    </row>
    <row r="836" spans="2:65" s="14" customFormat="1" x14ac:dyDescent="0.3">
      <c r="B836" s="235"/>
      <c r="C836" s="236"/>
      <c r="D836" s="222" t="s">
        <v>162</v>
      </c>
      <c r="E836" s="237" t="s">
        <v>77</v>
      </c>
      <c r="F836" s="238" t="s">
        <v>174</v>
      </c>
      <c r="G836" s="236"/>
      <c r="H836" s="239">
        <v>70</v>
      </c>
      <c r="I836" s="240"/>
      <c r="J836" s="236"/>
      <c r="K836" s="236"/>
      <c r="L836" s="241"/>
      <c r="M836" s="242"/>
      <c r="N836" s="243"/>
      <c r="O836" s="243"/>
      <c r="P836" s="243"/>
      <c r="Q836" s="243"/>
      <c r="R836" s="243"/>
      <c r="S836" s="243"/>
      <c r="T836" s="244"/>
      <c r="AT836" s="245" t="s">
        <v>162</v>
      </c>
      <c r="AU836" s="245" t="s">
        <v>90</v>
      </c>
      <c r="AV836" s="14" t="s">
        <v>158</v>
      </c>
      <c r="AW836" s="14" t="s">
        <v>41</v>
      </c>
      <c r="AX836" s="14" t="s">
        <v>23</v>
      </c>
      <c r="AY836" s="245" t="s">
        <v>151</v>
      </c>
    </row>
    <row r="837" spans="2:65" s="1" customFormat="1" ht="22.5" customHeight="1" x14ac:dyDescent="0.3">
      <c r="B837" s="36"/>
      <c r="C837" s="247" t="s">
        <v>777</v>
      </c>
      <c r="D837" s="247" t="s">
        <v>209</v>
      </c>
      <c r="E837" s="248" t="s">
        <v>778</v>
      </c>
      <c r="F837" s="249" t="s">
        <v>779</v>
      </c>
      <c r="G837" s="250" t="s">
        <v>274</v>
      </c>
      <c r="H837" s="251">
        <v>70</v>
      </c>
      <c r="I837" s="252"/>
      <c r="J837" s="253">
        <f>ROUND(I837*H837,2)</f>
        <v>0</v>
      </c>
      <c r="K837" s="249" t="s">
        <v>157</v>
      </c>
      <c r="L837" s="254"/>
      <c r="M837" s="255" t="s">
        <v>77</v>
      </c>
      <c r="N837" s="256" t="s">
        <v>50</v>
      </c>
      <c r="O837" s="37"/>
      <c r="P837" s="204">
        <f>O837*H837</f>
        <v>0</v>
      </c>
      <c r="Q837" s="204">
        <v>3.0000000000000001E-5</v>
      </c>
      <c r="R837" s="204">
        <f>Q837*H837</f>
        <v>2.0999999999999999E-3</v>
      </c>
      <c r="S837" s="204">
        <v>0</v>
      </c>
      <c r="T837" s="205">
        <f>S837*H837</f>
        <v>0</v>
      </c>
      <c r="AR837" s="19" t="s">
        <v>208</v>
      </c>
      <c r="AT837" s="19" t="s">
        <v>209</v>
      </c>
      <c r="AU837" s="19" t="s">
        <v>90</v>
      </c>
      <c r="AY837" s="19" t="s">
        <v>151</v>
      </c>
      <c r="BE837" s="206">
        <f>IF(N837="základní",J837,0)</f>
        <v>0</v>
      </c>
      <c r="BF837" s="206">
        <f>IF(N837="snížená",J837,0)</f>
        <v>0</v>
      </c>
      <c r="BG837" s="206">
        <f>IF(N837="zákl. přenesená",J837,0)</f>
        <v>0</v>
      </c>
      <c r="BH837" s="206">
        <f>IF(N837="sníž. přenesená",J837,0)</f>
        <v>0</v>
      </c>
      <c r="BI837" s="206">
        <f>IF(N837="nulová",J837,0)</f>
        <v>0</v>
      </c>
      <c r="BJ837" s="19" t="s">
        <v>90</v>
      </c>
      <c r="BK837" s="206">
        <f>ROUND(I837*H837,2)</f>
        <v>0</v>
      </c>
      <c r="BL837" s="19" t="s">
        <v>158</v>
      </c>
      <c r="BM837" s="19" t="s">
        <v>780</v>
      </c>
    </row>
    <row r="838" spans="2:65" s="1" customFormat="1" x14ac:dyDescent="0.3">
      <c r="B838" s="36"/>
      <c r="C838" s="58"/>
      <c r="D838" s="222" t="s">
        <v>160</v>
      </c>
      <c r="E838" s="58"/>
      <c r="F838" s="246" t="s">
        <v>781</v>
      </c>
      <c r="G838" s="58"/>
      <c r="H838" s="58"/>
      <c r="I838" s="163"/>
      <c r="J838" s="58"/>
      <c r="K838" s="58"/>
      <c r="L838" s="56"/>
      <c r="M838" s="73"/>
      <c r="N838" s="37"/>
      <c r="O838" s="37"/>
      <c r="P838" s="37"/>
      <c r="Q838" s="37"/>
      <c r="R838" s="37"/>
      <c r="S838" s="37"/>
      <c r="T838" s="74"/>
      <c r="AT838" s="19" t="s">
        <v>160</v>
      </c>
      <c r="AU838" s="19" t="s">
        <v>90</v>
      </c>
    </row>
    <row r="839" spans="2:65" s="1" customFormat="1" ht="22.5" customHeight="1" x14ac:dyDescent="0.3">
      <c r="B839" s="36"/>
      <c r="C839" s="195" t="s">
        <v>782</v>
      </c>
      <c r="D839" s="195" t="s">
        <v>153</v>
      </c>
      <c r="E839" s="196" t="s">
        <v>783</v>
      </c>
      <c r="F839" s="197" t="s">
        <v>784</v>
      </c>
      <c r="G839" s="198" t="s">
        <v>274</v>
      </c>
      <c r="H839" s="199">
        <v>70</v>
      </c>
      <c r="I839" s="200"/>
      <c r="J839" s="201">
        <f>ROUND(I839*H839,2)</f>
        <v>0</v>
      </c>
      <c r="K839" s="197" t="s">
        <v>157</v>
      </c>
      <c r="L839" s="56"/>
      <c r="M839" s="202" t="s">
        <v>77</v>
      </c>
      <c r="N839" s="203" t="s">
        <v>50</v>
      </c>
      <c r="O839" s="37"/>
      <c r="P839" s="204">
        <f>O839*H839</f>
        <v>0</v>
      </c>
      <c r="Q839" s="204">
        <v>0</v>
      </c>
      <c r="R839" s="204">
        <f>Q839*H839</f>
        <v>0</v>
      </c>
      <c r="S839" s="204">
        <v>0</v>
      </c>
      <c r="T839" s="205">
        <f>S839*H839</f>
        <v>0</v>
      </c>
      <c r="AR839" s="19" t="s">
        <v>158</v>
      </c>
      <c r="AT839" s="19" t="s">
        <v>153</v>
      </c>
      <c r="AU839" s="19" t="s">
        <v>90</v>
      </c>
      <c r="AY839" s="19" t="s">
        <v>151</v>
      </c>
      <c r="BE839" s="206">
        <f>IF(N839="základní",J839,0)</f>
        <v>0</v>
      </c>
      <c r="BF839" s="206">
        <f>IF(N839="snížená",J839,0)</f>
        <v>0</v>
      </c>
      <c r="BG839" s="206">
        <f>IF(N839="zákl. přenesená",J839,0)</f>
        <v>0</v>
      </c>
      <c r="BH839" s="206">
        <f>IF(N839="sníž. přenesená",J839,0)</f>
        <v>0</v>
      </c>
      <c r="BI839" s="206">
        <f>IF(N839="nulová",J839,0)</f>
        <v>0</v>
      </c>
      <c r="BJ839" s="19" t="s">
        <v>90</v>
      </c>
      <c r="BK839" s="206">
        <f>ROUND(I839*H839,2)</f>
        <v>0</v>
      </c>
      <c r="BL839" s="19" t="s">
        <v>158</v>
      </c>
      <c r="BM839" s="19" t="s">
        <v>785</v>
      </c>
    </row>
    <row r="840" spans="2:65" s="1" customFormat="1" ht="27" x14ac:dyDescent="0.3">
      <c r="B840" s="36"/>
      <c r="C840" s="58"/>
      <c r="D840" s="222" t="s">
        <v>160</v>
      </c>
      <c r="E840" s="58"/>
      <c r="F840" s="246" t="s">
        <v>786</v>
      </c>
      <c r="G840" s="58"/>
      <c r="H840" s="58"/>
      <c r="I840" s="163"/>
      <c r="J840" s="58"/>
      <c r="K840" s="58"/>
      <c r="L840" s="56"/>
      <c r="M840" s="73"/>
      <c r="N840" s="37"/>
      <c r="O840" s="37"/>
      <c r="P840" s="37"/>
      <c r="Q840" s="37"/>
      <c r="R840" s="37"/>
      <c r="S840" s="37"/>
      <c r="T840" s="74"/>
      <c r="AT840" s="19" t="s">
        <v>160</v>
      </c>
      <c r="AU840" s="19" t="s">
        <v>90</v>
      </c>
    </row>
    <row r="841" spans="2:65" s="1" customFormat="1" ht="22.5" customHeight="1" x14ac:dyDescent="0.3">
      <c r="B841" s="36"/>
      <c r="C841" s="247" t="s">
        <v>787</v>
      </c>
      <c r="D841" s="247" t="s">
        <v>209</v>
      </c>
      <c r="E841" s="248" t="s">
        <v>788</v>
      </c>
      <c r="F841" s="249" t="s">
        <v>789</v>
      </c>
      <c r="G841" s="250" t="s">
        <v>274</v>
      </c>
      <c r="H841" s="251">
        <v>70</v>
      </c>
      <c r="I841" s="252"/>
      <c r="J841" s="253">
        <f>ROUND(I841*H841,2)</f>
        <v>0</v>
      </c>
      <c r="K841" s="249" t="s">
        <v>157</v>
      </c>
      <c r="L841" s="254"/>
      <c r="M841" s="255" t="s">
        <v>77</v>
      </c>
      <c r="N841" s="256" t="s">
        <v>50</v>
      </c>
      <c r="O841" s="37"/>
      <c r="P841" s="204">
        <f>O841*H841</f>
        <v>0</v>
      </c>
      <c r="Q841" s="204">
        <v>5.0000000000000002E-5</v>
      </c>
      <c r="R841" s="204">
        <f>Q841*H841</f>
        <v>3.5000000000000001E-3</v>
      </c>
      <c r="S841" s="204">
        <v>0</v>
      </c>
      <c r="T841" s="205">
        <f>S841*H841</f>
        <v>0</v>
      </c>
      <c r="AR841" s="19" t="s">
        <v>208</v>
      </c>
      <c r="AT841" s="19" t="s">
        <v>209</v>
      </c>
      <c r="AU841" s="19" t="s">
        <v>90</v>
      </c>
      <c r="AY841" s="19" t="s">
        <v>151</v>
      </c>
      <c r="BE841" s="206">
        <f>IF(N841="základní",J841,0)</f>
        <v>0</v>
      </c>
      <c r="BF841" s="206">
        <f>IF(N841="snížená",J841,0)</f>
        <v>0</v>
      </c>
      <c r="BG841" s="206">
        <f>IF(N841="zákl. přenesená",J841,0)</f>
        <v>0</v>
      </c>
      <c r="BH841" s="206">
        <f>IF(N841="sníž. přenesená",J841,0)</f>
        <v>0</v>
      </c>
      <c r="BI841" s="206">
        <f>IF(N841="nulová",J841,0)</f>
        <v>0</v>
      </c>
      <c r="BJ841" s="19" t="s">
        <v>90</v>
      </c>
      <c r="BK841" s="206">
        <f>ROUND(I841*H841,2)</f>
        <v>0</v>
      </c>
      <c r="BL841" s="19" t="s">
        <v>158</v>
      </c>
      <c r="BM841" s="19" t="s">
        <v>790</v>
      </c>
    </row>
    <row r="842" spans="2:65" s="1" customFormat="1" ht="27" x14ac:dyDescent="0.3">
      <c r="B842" s="36"/>
      <c r="C842" s="58"/>
      <c r="D842" s="207" t="s">
        <v>160</v>
      </c>
      <c r="E842" s="58"/>
      <c r="F842" s="208" t="s">
        <v>791</v>
      </c>
      <c r="G842" s="58"/>
      <c r="H842" s="58"/>
      <c r="I842" s="163"/>
      <c r="J842" s="58"/>
      <c r="K842" s="58"/>
      <c r="L842" s="56"/>
      <c r="M842" s="73"/>
      <c r="N842" s="37"/>
      <c r="O842" s="37"/>
      <c r="P842" s="37"/>
      <c r="Q842" s="37"/>
      <c r="R842" s="37"/>
      <c r="S842" s="37"/>
      <c r="T842" s="74"/>
      <c r="AT842" s="19" t="s">
        <v>160</v>
      </c>
      <c r="AU842" s="19" t="s">
        <v>90</v>
      </c>
    </row>
    <row r="843" spans="2:65" s="13" customFormat="1" x14ac:dyDescent="0.3">
      <c r="B843" s="220"/>
      <c r="C843" s="221"/>
      <c r="D843" s="207" t="s">
        <v>162</v>
      </c>
      <c r="E843" s="221"/>
      <c r="F843" s="233" t="s">
        <v>792</v>
      </c>
      <c r="G843" s="221"/>
      <c r="H843" s="234">
        <v>70</v>
      </c>
      <c r="I843" s="226"/>
      <c r="J843" s="221"/>
      <c r="K843" s="221"/>
      <c r="L843" s="227"/>
      <c r="M843" s="228"/>
      <c r="N843" s="229"/>
      <c r="O843" s="229"/>
      <c r="P843" s="229"/>
      <c r="Q843" s="229"/>
      <c r="R843" s="229"/>
      <c r="S843" s="229"/>
      <c r="T843" s="230"/>
      <c r="AT843" s="231" t="s">
        <v>162</v>
      </c>
      <c r="AU843" s="231" t="s">
        <v>90</v>
      </c>
      <c r="AV843" s="13" t="s">
        <v>90</v>
      </c>
      <c r="AW843" s="13" t="s">
        <v>4</v>
      </c>
      <c r="AX843" s="13" t="s">
        <v>23</v>
      </c>
      <c r="AY843" s="231" t="s">
        <v>151</v>
      </c>
    </row>
    <row r="844" spans="2:65" s="11" customFormat="1" ht="29.85" customHeight="1" x14ac:dyDescent="0.3">
      <c r="B844" s="178"/>
      <c r="C844" s="179"/>
      <c r="D844" s="192" t="s">
        <v>78</v>
      </c>
      <c r="E844" s="193" t="s">
        <v>215</v>
      </c>
      <c r="F844" s="193" t="s">
        <v>793</v>
      </c>
      <c r="G844" s="179"/>
      <c r="H844" s="179"/>
      <c r="I844" s="182"/>
      <c r="J844" s="194">
        <f>BK844</f>
        <v>0</v>
      </c>
      <c r="K844" s="179"/>
      <c r="L844" s="184"/>
      <c r="M844" s="185"/>
      <c r="N844" s="186"/>
      <c r="O844" s="186"/>
      <c r="P844" s="187">
        <f>SUM(P845:P913)</f>
        <v>0</v>
      </c>
      <c r="Q844" s="186"/>
      <c r="R844" s="187">
        <f>SUM(R845:R913)</f>
        <v>2.9145899999999999E-2</v>
      </c>
      <c r="S844" s="186"/>
      <c r="T844" s="188">
        <f>SUM(T845:T913)</f>
        <v>11.398967000000001</v>
      </c>
      <c r="AR844" s="189" t="s">
        <v>23</v>
      </c>
      <c r="AT844" s="190" t="s">
        <v>78</v>
      </c>
      <c r="AU844" s="190" t="s">
        <v>23</v>
      </c>
      <c r="AY844" s="189" t="s">
        <v>151</v>
      </c>
      <c r="BK844" s="191">
        <f>SUM(BK845:BK913)</f>
        <v>0</v>
      </c>
    </row>
    <row r="845" spans="2:65" s="1" customFormat="1" ht="22.5" customHeight="1" x14ac:dyDescent="0.3">
      <c r="B845" s="36"/>
      <c r="C845" s="195" t="s">
        <v>794</v>
      </c>
      <c r="D845" s="195" t="s">
        <v>153</v>
      </c>
      <c r="E845" s="196" t="s">
        <v>795</v>
      </c>
      <c r="F845" s="197" t="s">
        <v>796</v>
      </c>
      <c r="G845" s="198" t="s">
        <v>156</v>
      </c>
      <c r="H845" s="199">
        <v>1421.25</v>
      </c>
      <c r="I845" s="200"/>
      <c r="J845" s="201">
        <f>ROUND(I845*H845,2)</f>
        <v>0</v>
      </c>
      <c r="K845" s="197" t="s">
        <v>157</v>
      </c>
      <c r="L845" s="56"/>
      <c r="M845" s="202" t="s">
        <v>77</v>
      </c>
      <c r="N845" s="203" t="s">
        <v>50</v>
      </c>
      <c r="O845" s="37"/>
      <c r="P845" s="204">
        <f>O845*H845</f>
        <v>0</v>
      </c>
      <c r="Q845" s="204">
        <v>0</v>
      </c>
      <c r="R845" s="204">
        <f>Q845*H845</f>
        <v>0</v>
      </c>
      <c r="S845" s="204">
        <v>0</v>
      </c>
      <c r="T845" s="205">
        <f>S845*H845</f>
        <v>0</v>
      </c>
      <c r="AR845" s="19" t="s">
        <v>158</v>
      </c>
      <c r="AT845" s="19" t="s">
        <v>153</v>
      </c>
      <c r="AU845" s="19" t="s">
        <v>90</v>
      </c>
      <c r="AY845" s="19" t="s">
        <v>151</v>
      </c>
      <c r="BE845" s="206">
        <f>IF(N845="základní",J845,0)</f>
        <v>0</v>
      </c>
      <c r="BF845" s="206">
        <f>IF(N845="snížená",J845,0)</f>
        <v>0</v>
      </c>
      <c r="BG845" s="206">
        <f>IF(N845="zákl. přenesená",J845,0)</f>
        <v>0</v>
      </c>
      <c r="BH845" s="206">
        <f>IF(N845="sníž. přenesená",J845,0)</f>
        <v>0</v>
      </c>
      <c r="BI845" s="206">
        <f>IF(N845="nulová",J845,0)</f>
        <v>0</v>
      </c>
      <c r="BJ845" s="19" t="s">
        <v>90</v>
      </c>
      <c r="BK845" s="206">
        <f>ROUND(I845*H845,2)</f>
        <v>0</v>
      </c>
      <c r="BL845" s="19" t="s">
        <v>158</v>
      </c>
      <c r="BM845" s="19" t="s">
        <v>797</v>
      </c>
    </row>
    <row r="846" spans="2:65" s="1" customFormat="1" ht="27" x14ac:dyDescent="0.3">
      <c r="B846" s="36"/>
      <c r="C846" s="58"/>
      <c r="D846" s="207" t="s">
        <v>160</v>
      </c>
      <c r="E846" s="58"/>
      <c r="F846" s="208" t="s">
        <v>798</v>
      </c>
      <c r="G846" s="58"/>
      <c r="H846" s="58"/>
      <c r="I846" s="163"/>
      <c r="J846" s="58"/>
      <c r="K846" s="58"/>
      <c r="L846" s="56"/>
      <c r="M846" s="73"/>
      <c r="N846" s="37"/>
      <c r="O846" s="37"/>
      <c r="P846" s="37"/>
      <c r="Q846" s="37"/>
      <c r="R846" s="37"/>
      <c r="S846" s="37"/>
      <c r="T846" s="74"/>
      <c r="AT846" s="19" t="s">
        <v>160</v>
      </c>
      <c r="AU846" s="19" t="s">
        <v>90</v>
      </c>
    </row>
    <row r="847" spans="2:65" s="13" customFormat="1" x14ac:dyDescent="0.3">
      <c r="B847" s="220"/>
      <c r="C847" s="221"/>
      <c r="D847" s="207" t="s">
        <v>162</v>
      </c>
      <c r="E847" s="232" t="s">
        <v>77</v>
      </c>
      <c r="F847" s="233" t="s">
        <v>799</v>
      </c>
      <c r="G847" s="221"/>
      <c r="H847" s="234">
        <v>353.75</v>
      </c>
      <c r="I847" s="226"/>
      <c r="J847" s="221"/>
      <c r="K847" s="221"/>
      <c r="L847" s="227"/>
      <c r="M847" s="228"/>
      <c r="N847" s="229"/>
      <c r="O847" s="229"/>
      <c r="P847" s="229"/>
      <c r="Q847" s="229"/>
      <c r="R847" s="229"/>
      <c r="S847" s="229"/>
      <c r="T847" s="230"/>
      <c r="AT847" s="231" t="s">
        <v>162</v>
      </c>
      <c r="AU847" s="231" t="s">
        <v>90</v>
      </c>
      <c r="AV847" s="13" t="s">
        <v>90</v>
      </c>
      <c r="AW847" s="13" t="s">
        <v>41</v>
      </c>
      <c r="AX847" s="13" t="s">
        <v>79</v>
      </c>
      <c r="AY847" s="231" t="s">
        <v>151</v>
      </c>
    </row>
    <row r="848" spans="2:65" s="13" customFormat="1" x14ac:dyDescent="0.3">
      <c r="B848" s="220"/>
      <c r="C848" s="221"/>
      <c r="D848" s="207" t="s">
        <v>162</v>
      </c>
      <c r="E848" s="232" t="s">
        <v>77</v>
      </c>
      <c r="F848" s="233" t="s">
        <v>800</v>
      </c>
      <c r="G848" s="221"/>
      <c r="H848" s="234">
        <v>1067.5</v>
      </c>
      <c r="I848" s="226"/>
      <c r="J848" s="221"/>
      <c r="K848" s="221"/>
      <c r="L848" s="227"/>
      <c r="M848" s="228"/>
      <c r="N848" s="229"/>
      <c r="O848" s="229"/>
      <c r="P848" s="229"/>
      <c r="Q848" s="229"/>
      <c r="R848" s="229"/>
      <c r="S848" s="229"/>
      <c r="T848" s="230"/>
      <c r="AT848" s="231" t="s">
        <v>162</v>
      </c>
      <c r="AU848" s="231" t="s">
        <v>90</v>
      </c>
      <c r="AV848" s="13" t="s">
        <v>90</v>
      </c>
      <c r="AW848" s="13" t="s">
        <v>41</v>
      </c>
      <c r="AX848" s="13" t="s">
        <v>79</v>
      </c>
      <c r="AY848" s="231" t="s">
        <v>151</v>
      </c>
    </row>
    <row r="849" spans="2:65" s="14" customFormat="1" x14ac:dyDescent="0.3">
      <c r="B849" s="235"/>
      <c r="C849" s="236"/>
      <c r="D849" s="222" t="s">
        <v>162</v>
      </c>
      <c r="E849" s="237" t="s">
        <v>77</v>
      </c>
      <c r="F849" s="238" t="s">
        <v>174</v>
      </c>
      <c r="G849" s="236"/>
      <c r="H849" s="239">
        <v>1421.25</v>
      </c>
      <c r="I849" s="240"/>
      <c r="J849" s="236"/>
      <c r="K849" s="236"/>
      <c r="L849" s="241"/>
      <c r="M849" s="242"/>
      <c r="N849" s="243"/>
      <c r="O849" s="243"/>
      <c r="P849" s="243"/>
      <c r="Q849" s="243"/>
      <c r="R849" s="243"/>
      <c r="S849" s="243"/>
      <c r="T849" s="244"/>
      <c r="AT849" s="245" t="s">
        <v>162</v>
      </c>
      <c r="AU849" s="245" t="s">
        <v>90</v>
      </c>
      <c r="AV849" s="14" t="s">
        <v>158</v>
      </c>
      <c r="AW849" s="14" t="s">
        <v>41</v>
      </c>
      <c r="AX849" s="14" t="s">
        <v>23</v>
      </c>
      <c r="AY849" s="245" t="s">
        <v>151</v>
      </c>
    </row>
    <row r="850" spans="2:65" s="1" customFormat="1" ht="31.5" customHeight="1" x14ac:dyDescent="0.3">
      <c r="B850" s="36"/>
      <c r="C850" s="195" t="s">
        <v>801</v>
      </c>
      <c r="D850" s="195" t="s">
        <v>153</v>
      </c>
      <c r="E850" s="196" t="s">
        <v>802</v>
      </c>
      <c r="F850" s="197" t="s">
        <v>803</v>
      </c>
      <c r="G850" s="198" t="s">
        <v>156</v>
      </c>
      <c r="H850" s="199">
        <v>127912.5</v>
      </c>
      <c r="I850" s="200"/>
      <c r="J850" s="201">
        <f>ROUND(I850*H850,2)</f>
        <v>0</v>
      </c>
      <c r="K850" s="197" t="s">
        <v>157</v>
      </c>
      <c r="L850" s="56"/>
      <c r="M850" s="202" t="s">
        <v>77</v>
      </c>
      <c r="N850" s="203" t="s">
        <v>50</v>
      </c>
      <c r="O850" s="37"/>
      <c r="P850" s="204">
        <f>O850*H850</f>
        <v>0</v>
      </c>
      <c r="Q850" s="204">
        <v>0</v>
      </c>
      <c r="R850" s="204">
        <f>Q850*H850</f>
        <v>0</v>
      </c>
      <c r="S850" s="204">
        <v>0</v>
      </c>
      <c r="T850" s="205">
        <f>S850*H850</f>
        <v>0</v>
      </c>
      <c r="AR850" s="19" t="s">
        <v>158</v>
      </c>
      <c r="AT850" s="19" t="s">
        <v>153</v>
      </c>
      <c r="AU850" s="19" t="s">
        <v>90</v>
      </c>
      <c r="AY850" s="19" t="s">
        <v>151</v>
      </c>
      <c r="BE850" s="206">
        <f>IF(N850="základní",J850,0)</f>
        <v>0</v>
      </c>
      <c r="BF850" s="206">
        <f>IF(N850="snížená",J850,0)</f>
        <v>0</v>
      </c>
      <c r="BG850" s="206">
        <f>IF(N850="zákl. přenesená",J850,0)</f>
        <v>0</v>
      </c>
      <c r="BH850" s="206">
        <f>IF(N850="sníž. přenesená",J850,0)</f>
        <v>0</v>
      </c>
      <c r="BI850" s="206">
        <f>IF(N850="nulová",J850,0)</f>
        <v>0</v>
      </c>
      <c r="BJ850" s="19" t="s">
        <v>90</v>
      </c>
      <c r="BK850" s="206">
        <f>ROUND(I850*H850,2)</f>
        <v>0</v>
      </c>
      <c r="BL850" s="19" t="s">
        <v>158</v>
      </c>
      <c r="BM850" s="19" t="s">
        <v>804</v>
      </c>
    </row>
    <row r="851" spans="2:65" s="1" customFormat="1" ht="27" x14ac:dyDescent="0.3">
      <c r="B851" s="36"/>
      <c r="C851" s="58"/>
      <c r="D851" s="207" t="s">
        <v>160</v>
      </c>
      <c r="E851" s="58"/>
      <c r="F851" s="208" t="s">
        <v>805</v>
      </c>
      <c r="G851" s="58"/>
      <c r="H851" s="58"/>
      <c r="I851" s="163"/>
      <c r="J851" s="58"/>
      <c r="K851" s="58"/>
      <c r="L851" s="56"/>
      <c r="M851" s="73"/>
      <c r="N851" s="37"/>
      <c r="O851" s="37"/>
      <c r="P851" s="37"/>
      <c r="Q851" s="37"/>
      <c r="R851" s="37"/>
      <c r="S851" s="37"/>
      <c r="T851" s="74"/>
      <c r="AT851" s="19" t="s">
        <v>160</v>
      </c>
      <c r="AU851" s="19" t="s">
        <v>90</v>
      </c>
    </row>
    <row r="852" spans="2:65" s="13" customFormat="1" x14ac:dyDescent="0.3">
      <c r="B852" s="220"/>
      <c r="C852" s="221"/>
      <c r="D852" s="222" t="s">
        <v>162</v>
      </c>
      <c r="E852" s="221"/>
      <c r="F852" s="224" t="s">
        <v>806</v>
      </c>
      <c r="G852" s="221"/>
      <c r="H852" s="225">
        <v>127912.5</v>
      </c>
      <c r="I852" s="226"/>
      <c r="J852" s="221"/>
      <c r="K852" s="221"/>
      <c r="L852" s="227"/>
      <c r="M852" s="228"/>
      <c r="N852" s="229"/>
      <c r="O852" s="229"/>
      <c r="P852" s="229"/>
      <c r="Q852" s="229"/>
      <c r="R852" s="229"/>
      <c r="S852" s="229"/>
      <c r="T852" s="230"/>
      <c r="AT852" s="231" t="s">
        <v>162</v>
      </c>
      <c r="AU852" s="231" t="s">
        <v>90</v>
      </c>
      <c r="AV852" s="13" t="s">
        <v>90</v>
      </c>
      <c r="AW852" s="13" t="s">
        <v>4</v>
      </c>
      <c r="AX852" s="13" t="s">
        <v>23</v>
      </c>
      <c r="AY852" s="231" t="s">
        <v>151</v>
      </c>
    </row>
    <row r="853" spans="2:65" s="1" customFormat="1" ht="22.5" customHeight="1" x14ac:dyDescent="0.3">
      <c r="B853" s="36"/>
      <c r="C853" s="195" t="s">
        <v>807</v>
      </c>
      <c r="D853" s="195" t="s">
        <v>153</v>
      </c>
      <c r="E853" s="196" t="s">
        <v>808</v>
      </c>
      <c r="F853" s="197" t="s">
        <v>809</v>
      </c>
      <c r="G853" s="198" t="s">
        <v>156</v>
      </c>
      <c r="H853" s="199">
        <v>1421.25</v>
      </c>
      <c r="I853" s="200"/>
      <c r="J853" s="201">
        <f>ROUND(I853*H853,2)</f>
        <v>0</v>
      </c>
      <c r="K853" s="197" t="s">
        <v>157</v>
      </c>
      <c r="L853" s="56"/>
      <c r="M853" s="202" t="s">
        <v>77</v>
      </c>
      <c r="N853" s="203" t="s">
        <v>50</v>
      </c>
      <c r="O853" s="37"/>
      <c r="P853" s="204">
        <f>O853*H853</f>
        <v>0</v>
      </c>
      <c r="Q853" s="204">
        <v>0</v>
      </c>
      <c r="R853" s="204">
        <f>Q853*H853</f>
        <v>0</v>
      </c>
      <c r="S853" s="204">
        <v>0</v>
      </c>
      <c r="T853" s="205">
        <f>S853*H853</f>
        <v>0</v>
      </c>
      <c r="AR853" s="19" t="s">
        <v>158</v>
      </c>
      <c r="AT853" s="19" t="s">
        <v>153</v>
      </c>
      <c r="AU853" s="19" t="s">
        <v>90</v>
      </c>
      <c r="AY853" s="19" t="s">
        <v>151</v>
      </c>
      <c r="BE853" s="206">
        <f>IF(N853="základní",J853,0)</f>
        <v>0</v>
      </c>
      <c r="BF853" s="206">
        <f>IF(N853="snížená",J853,0)</f>
        <v>0</v>
      </c>
      <c r="BG853" s="206">
        <f>IF(N853="zákl. přenesená",J853,0)</f>
        <v>0</v>
      </c>
      <c r="BH853" s="206">
        <f>IF(N853="sníž. přenesená",J853,0)</f>
        <v>0</v>
      </c>
      <c r="BI853" s="206">
        <f>IF(N853="nulová",J853,0)</f>
        <v>0</v>
      </c>
      <c r="BJ853" s="19" t="s">
        <v>90</v>
      </c>
      <c r="BK853" s="206">
        <f>ROUND(I853*H853,2)</f>
        <v>0</v>
      </c>
      <c r="BL853" s="19" t="s">
        <v>158</v>
      </c>
      <c r="BM853" s="19" t="s">
        <v>810</v>
      </c>
    </row>
    <row r="854" spans="2:65" s="1" customFormat="1" ht="27" x14ac:dyDescent="0.3">
      <c r="B854" s="36"/>
      <c r="C854" s="58"/>
      <c r="D854" s="222" t="s">
        <v>160</v>
      </c>
      <c r="E854" s="58"/>
      <c r="F854" s="246" t="s">
        <v>811</v>
      </c>
      <c r="G854" s="58"/>
      <c r="H854" s="58"/>
      <c r="I854" s="163"/>
      <c r="J854" s="58"/>
      <c r="K854" s="58"/>
      <c r="L854" s="56"/>
      <c r="M854" s="73"/>
      <c r="N854" s="37"/>
      <c r="O854" s="37"/>
      <c r="P854" s="37"/>
      <c r="Q854" s="37"/>
      <c r="R854" s="37"/>
      <c r="S854" s="37"/>
      <c r="T854" s="74"/>
      <c r="AT854" s="19" t="s">
        <v>160</v>
      </c>
      <c r="AU854" s="19" t="s">
        <v>90</v>
      </c>
    </row>
    <row r="855" spans="2:65" s="1" customFormat="1" ht="22.5" customHeight="1" x14ac:dyDescent="0.3">
      <c r="B855" s="36"/>
      <c r="C855" s="195" t="s">
        <v>812</v>
      </c>
      <c r="D855" s="195" t="s">
        <v>153</v>
      </c>
      <c r="E855" s="196" t="s">
        <v>813</v>
      </c>
      <c r="F855" s="197" t="s">
        <v>814</v>
      </c>
      <c r="G855" s="198" t="s">
        <v>156</v>
      </c>
      <c r="H855" s="199">
        <v>1421.25</v>
      </c>
      <c r="I855" s="200"/>
      <c r="J855" s="201">
        <f>ROUND(I855*H855,2)</f>
        <v>0</v>
      </c>
      <c r="K855" s="197" t="s">
        <v>157</v>
      </c>
      <c r="L855" s="56"/>
      <c r="M855" s="202" t="s">
        <v>77</v>
      </c>
      <c r="N855" s="203" t="s">
        <v>50</v>
      </c>
      <c r="O855" s="37"/>
      <c r="P855" s="204">
        <f>O855*H855</f>
        <v>0</v>
      </c>
      <c r="Q855" s="204">
        <v>0</v>
      </c>
      <c r="R855" s="204">
        <f>Q855*H855</f>
        <v>0</v>
      </c>
      <c r="S855" s="204">
        <v>0</v>
      </c>
      <c r="T855" s="205">
        <f>S855*H855</f>
        <v>0</v>
      </c>
      <c r="AR855" s="19" t="s">
        <v>158</v>
      </c>
      <c r="AT855" s="19" t="s">
        <v>153</v>
      </c>
      <c r="AU855" s="19" t="s">
        <v>90</v>
      </c>
      <c r="AY855" s="19" t="s">
        <v>151</v>
      </c>
      <c r="BE855" s="206">
        <f>IF(N855="základní",J855,0)</f>
        <v>0</v>
      </c>
      <c r="BF855" s="206">
        <f>IF(N855="snížená",J855,0)</f>
        <v>0</v>
      </c>
      <c r="BG855" s="206">
        <f>IF(N855="zákl. přenesená",J855,0)</f>
        <v>0</v>
      </c>
      <c r="BH855" s="206">
        <f>IF(N855="sníž. přenesená",J855,0)</f>
        <v>0</v>
      </c>
      <c r="BI855" s="206">
        <f>IF(N855="nulová",J855,0)</f>
        <v>0</v>
      </c>
      <c r="BJ855" s="19" t="s">
        <v>90</v>
      </c>
      <c r="BK855" s="206">
        <f>ROUND(I855*H855,2)</f>
        <v>0</v>
      </c>
      <c r="BL855" s="19" t="s">
        <v>158</v>
      </c>
      <c r="BM855" s="19" t="s">
        <v>815</v>
      </c>
    </row>
    <row r="856" spans="2:65" s="1" customFormat="1" x14ac:dyDescent="0.3">
      <c r="B856" s="36"/>
      <c r="C856" s="58"/>
      <c r="D856" s="222" t="s">
        <v>160</v>
      </c>
      <c r="E856" s="58"/>
      <c r="F856" s="246" t="s">
        <v>816</v>
      </c>
      <c r="G856" s="58"/>
      <c r="H856" s="58"/>
      <c r="I856" s="163"/>
      <c r="J856" s="58"/>
      <c r="K856" s="58"/>
      <c r="L856" s="56"/>
      <c r="M856" s="73"/>
      <c r="N856" s="37"/>
      <c r="O856" s="37"/>
      <c r="P856" s="37"/>
      <c r="Q856" s="37"/>
      <c r="R856" s="37"/>
      <c r="S856" s="37"/>
      <c r="T856" s="74"/>
      <c r="AT856" s="19" t="s">
        <v>160</v>
      </c>
      <c r="AU856" s="19" t="s">
        <v>90</v>
      </c>
    </row>
    <row r="857" spans="2:65" s="1" customFormat="1" ht="22.5" customHeight="1" x14ac:dyDescent="0.3">
      <c r="B857" s="36"/>
      <c r="C857" s="195" t="s">
        <v>817</v>
      </c>
      <c r="D857" s="195" t="s">
        <v>153</v>
      </c>
      <c r="E857" s="196" t="s">
        <v>818</v>
      </c>
      <c r="F857" s="197" t="s">
        <v>819</v>
      </c>
      <c r="G857" s="198" t="s">
        <v>156</v>
      </c>
      <c r="H857" s="199">
        <v>127912.5</v>
      </c>
      <c r="I857" s="200"/>
      <c r="J857" s="201">
        <f>ROUND(I857*H857,2)</f>
        <v>0</v>
      </c>
      <c r="K857" s="197" t="s">
        <v>157</v>
      </c>
      <c r="L857" s="56"/>
      <c r="M857" s="202" t="s">
        <v>77</v>
      </c>
      <c r="N857" s="203" t="s">
        <v>50</v>
      </c>
      <c r="O857" s="37"/>
      <c r="P857" s="204">
        <f>O857*H857</f>
        <v>0</v>
      </c>
      <c r="Q857" s="204">
        <v>0</v>
      </c>
      <c r="R857" s="204">
        <f>Q857*H857</f>
        <v>0</v>
      </c>
      <c r="S857" s="204">
        <v>0</v>
      </c>
      <c r="T857" s="205">
        <f>S857*H857</f>
        <v>0</v>
      </c>
      <c r="AR857" s="19" t="s">
        <v>158</v>
      </c>
      <c r="AT857" s="19" t="s">
        <v>153</v>
      </c>
      <c r="AU857" s="19" t="s">
        <v>90</v>
      </c>
      <c r="AY857" s="19" t="s">
        <v>151</v>
      </c>
      <c r="BE857" s="206">
        <f>IF(N857="základní",J857,0)</f>
        <v>0</v>
      </c>
      <c r="BF857" s="206">
        <f>IF(N857="snížená",J857,0)</f>
        <v>0</v>
      </c>
      <c r="BG857" s="206">
        <f>IF(N857="zákl. přenesená",J857,0)</f>
        <v>0</v>
      </c>
      <c r="BH857" s="206">
        <f>IF(N857="sníž. přenesená",J857,0)</f>
        <v>0</v>
      </c>
      <c r="BI857" s="206">
        <f>IF(N857="nulová",J857,0)</f>
        <v>0</v>
      </c>
      <c r="BJ857" s="19" t="s">
        <v>90</v>
      </c>
      <c r="BK857" s="206">
        <f>ROUND(I857*H857,2)</f>
        <v>0</v>
      </c>
      <c r="BL857" s="19" t="s">
        <v>158</v>
      </c>
      <c r="BM857" s="19" t="s">
        <v>820</v>
      </c>
    </row>
    <row r="858" spans="2:65" s="1" customFormat="1" x14ac:dyDescent="0.3">
      <c r="B858" s="36"/>
      <c r="C858" s="58"/>
      <c r="D858" s="207" t="s">
        <v>160</v>
      </c>
      <c r="E858" s="58"/>
      <c r="F858" s="208" t="s">
        <v>821</v>
      </c>
      <c r="G858" s="58"/>
      <c r="H858" s="58"/>
      <c r="I858" s="163"/>
      <c r="J858" s="58"/>
      <c r="K858" s="58"/>
      <c r="L858" s="56"/>
      <c r="M858" s="73"/>
      <c r="N858" s="37"/>
      <c r="O858" s="37"/>
      <c r="P858" s="37"/>
      <c r="Q858" s="37"/>
      <c r="R858" s="37"/>
      <c r="S858" s="37"/>
      <c r="T858" s="74"/>
      <c r="AT858" s="19" t="s">
        <v>160</v>
      </c>
      <c r="AU858" s="19" t="s">
        <v>90</v>
      </c>
    </row>
    <row r="859" spans="2:65" s="13" customFormat="1" x14ac:dyDescent="0.3">
      <c r="B859" s="220"/>
      <c r="C859" s="221"/>
      <c r="D859" s="222" t="s">
        <v>162</v>
      </c>
      <c r="E859" s="221"/>
      <c r="F859" s="224" t="s">
        <v>806</v>
      </c>
      <c r="G859" s="221"/>
      <c r="H859" s="225">
        <v>127912.5</v>
      </c>
      <c r="I859" s="226"/>
      <c r="J859" s="221"/>
      <c r="K859" s="221"/>
      <c r="L859" s="227"/>
      <c r="M859" s="228"/>
      <c r="N859" s="229"/>
      <c r="O859" s="229"/>
      <c r="P859" s="229"/>
      <c r="Q859" s="229"/>
      <c r="R859" s="229"/>
      <c r="S859" s="229"/>
      <c r="T859" s="230"/>
      <c r="AT859" s="231" t="s">
        <v>162</v>
      </c>
      <c r="AU859" s="231" t="s">
        <v>90</v>
      </c>
      <c r="AV859" s="13" t="s">
        <v>90</v>
      </c>
      <c r="AW859" s="13" t="s">
        <v>4</v>
      </c>
      <c r="AX859" s="13" t="s">
        <v>23</v>
      </c>
      <c r="AY859" s="231" t="s">
        <v>151</v>
      </c>
    </row>
    <row r="860" spans="2:65" s="1" customFormat="1" ht="22.5" customHeight="1" x14ac:dyDescent="0.3">
      <c r="B860" s="36"/>
      <c r="C860" s="195" t="s">
        <v>822</v>
      </c>
      <c r="D860" s="195" t="s">
        <v>153</v>
      </c>
      <c r="E860" s="196" t="s">
        <v>823</v>
      </c>
      <c r="F860" s="197" t="s">
        <v>824</v>
      </c>
      <c r="G860" s="198" t="s">
        <v>156</v>
      </c>
      <c r="H860" s="199">
        <v>1421.25</v>
      </c>
      <c r="I860" s="200"/>
      <c r="J860" s="201">
        <f>ROUND(I860*H860,2)</f>
        <v>0</v>
      </c>
      <c r="K860" s="197" t="s">
        <v>157</v>
      </c>
      <c r="L860" s="56"/>
      <c r="M860" s="202" t="s">
        <v>77</v>
      </c>
      <c r="N860" s="203" t="s">
        <v>50</v>
      </c>
      <c r="O860" s="37"/>
      <c r="P860" s="204">
        <f>O860*H860</f>
        <v>0</v>
      </c>
      <c r="Q860" s="204">
        <v>0</v>
      </c>
      <c r="R860" s="204">
        <f>Q860*H860</f>
        <v>0</v>
      </c>
      <c r="S860" s="204">
        <v>0</v>
      </c>
      <c r="T860" s="205">
        <f>S860*H860</f>
        <v>0</v>
      </c>
      <c r="AR860" s="19" t="s">
        <v>158</v>
      </c>
      <c r="AT860" s="19" t="s">
        <v>153</v>
      </c>
      <c r="AU860" s="19" t="s">
        <v>90</v>
      </c>
      <c r="AY860" s="19" t="s">
        <v>151</v>
      </c>
      <c r="BE860" s="206">
        <f>IF(N860="základní",J860,0)</f>
        <v>0</v>
      </c>
      <c r="BF860" s="206">
        <f>IF(N860="snížená",J860,0)</f>
        <v>0</v>
      </c>
      <c r="BG860" s="206">
        <f>IF(N860="zákl. přenesená",J860,0)</f>
        <v>0</v>
      </c>
      <c r="BH860" s="206">
        <f>IF(N860="sníž. přenesená",J860,0)</f>
        <v>0</v>
      </c>
      <c r="BI860" s="206">
        <f>IF(N860="nulová",J860,0)</f>
        <v>0</v>
      </c>
      <c r="BJ860" s="19" t="s">
        <v>90</v>
      </c>
      <c r="BK860" s="206">
        <f>ROUND(I860*H860,2)</f>
        <v>0</v>
      </c>
      <c r="BL860" s="19" t="s">
        <v>158</v>
      </c>
      <c r="BM860" s="19" t="s">
        <v>825</v>
      </c>
    </row>
    <row r="861" spans="2:65" s="1" customFormat="1" x14ac:dyDescent="0.3">
      <c r="B861" s="36"/>
      <c r="C861" s="58"/>
      <c r="D861" s="222" t="s">
        <v>160</v>
      </c>
      <c r="E861" s="58"/>
      <c r="F861" s="246" t="s">
        <v>826</v>
      </c>
      <c r="G861" s="58"/>
      <c r="H861" s="58"/>
      <c r="I861" s="163"/>
      <c r="J861" s="58"/>
      <c r="K861" s="58"/>
      <c r="L861" s="56"/>
      <c r="M861" s="73"/>
      <c r="N861" s="37"/>
      <c r="O861" s="37"/>
      <c r="P861" s="37"/>
      <c r="Q861" s="37"/>
      <c r="R861" s="37"/>
      <c r="S861" s="37"/>
      <c r="T861" s="74"/>
      <c r="AT861" s="19" t="s">
        <v>160</v>
      </c>
      <c r="AU861" s="19" t="s">
        <v>90</v>
      </c>
    </row>
    <row r="862" spans="2:65" s="1" customFormat="1" ht="22.5" customHeight="1" x14ac:dyDescent="0.3">
      <c r="B862" s="36"/>
      <c r="C862" s="195" t="s">
        <v>827</v>
      </c>
      <c r="D862" s="195" t="s">
        <v>153</v>
      </c>
      <c r="E862" s="196" t="s">
        <v>828</v>
      </c>
      <c r="F862" s="197" t="s">
        <v>829</v>
      </c>
      <c r="G862" s="198" t="s">
        <v>252</v>
      </c>
      <c r="H862" s="199">
        <v>1.5</v>
      </c>
      <c r="I862" s="200"/>
      <c r="J862" s="201">
        <f>ROUND(I862*H862,2)</f>
        <v>0</v>
      </c>
      <c r="K862" s="197" t="s">
        <v>157</v>
      </c>
      <c r="L862" s="56"/>
      <c r="M862" s="202" t="s">
        <v>77</v>
      </c>
      <c r="N862" s="203" t="s">
        <v>50</v>
      </c>
      <c r="O862" s="37"/>
      <c r="P862" s="204">
        <f>O862*H862</f>
        <v>0</v>
      </c>
      <c r="Q862" s="204">
        <v>0</v>
      </c>
      <c r="R862" s="204">
        <f>Q862*H862</f>
        <v>0</v>
      </c>
      <c r="S862" s="204">
        <v>0</v>
      </c>
      <c r="T862" s="205">
        <f>S862*H862</f>
        <v>0</v>
      </c>
      <c r="AR862" s="19" t="s">
        <v>158</v>
      </c>
      <c r="AT862" s="19" t="s">
        <v>153</v>
      </c>
      <c r="AU862" s="19" t="s">
        <v>90</v>
      </c>
      <c r="AY862" s="19" t="s">
        <v>151</v>
      </c>
      <c r="BE862" s="206">
        <f>IF(N862="základní",J862,0)</f>
        <v>0</v>
      </c>
      <c r="BF862" s="206">
        <f>IF(N862="snížená",J862,0)</f>
        <v>0</v>
      </c>
      <c r="BG862" s="206">
        <f>IF(N862="zákl. přenesená",J862,0)</f>
        <v>0</v>
      </c>
      <c r="BH862" s="206">
        <f>IF(N862="sníž. přenesená",J862,0)</f>
        <v>0</v>
      </c>
      <c r="BI862" s="206">
        <f>IF(N862="nulová",J862,0)</f>
        <v>0</v>
      </c>
      <c r="BJ862" s="19" t="s">
        <v>90</v>
      </c>
      <c r="BK862" s="206">
        <f>ROUND(I862*H862,2)</f>
        <v>0</v>
      </c>
      <c r="BL862" s="19" t="s">
        <v>158</v>
      </c>
      <c r="BM862" s="19" t="s">
        <v>830</v>
      </c>
    </row>
    <row r="863" spans="2:65" s="1" customFormat="1" x14ac:dyDescent="0.3">
      <c r="B863" s="36"/>
      <c r="C863" s="58"/>
      <c r="D863" s="207" t="s">
        <v>160</v>
      </c>
      <c r="E863" s="58"/>
      <c r="F863" s="208" t="s">
        <v>831</v>
      </c>
      <c r="G863" s="58"/>
      <c r="H863" s="58"/>
      <c r="I863" s="163"/>
      <c r="J863" s="58"/>
      <c r="K863" s="58"/>
      <c r="L863" s="56"/>
      <c r="M863" s="73"/>
      <c r="N863" s="37"/>
      <c r="O863" s="37"/>
      <c r="P863" s="37"/>
      <c r="Q863" s="37"/>
      <c r="R863" s="37"/>
      <c r="S863" s="37"/>
      <c r="T863" s="74"/>
      <c r="AT863" s="19" t="s">
        <v>160</v>
      </c>
      <c r="AU863" s="19" t="s">
        <v>90</v>
      </c>
    </row>
    <row r="864" spans="2:65" s="13" customFormat="1" x14ac:dyDescent="0.3">
      <c r="B864" s="220"/>
      <c r="C864" s="221"/>
      <c r="D864" s="222" t="s">
        <v>162</v>
      </c>
      <c r="E864" s="223" t="s">
        <v>77</v>
      </c>
      <c r="F864" s="224" t="s">
        <v>832</v>
      </c>
      <c r="G864" s="221"/>
      <c r="H864" s="225">
        <v>1.5</v>
      </c>
      <c r="I864" s="226"/>
      <c r="J864" s="221"/>
      <c r="K864" s="221"/>
      <c r="L864" s="227"/>
      <c r="M864" s="228"/>
      <c r="N864" s="229"/>
      <c r="O864" s="229"/>
      <c r="P864" s="229"/>
      <c r="Q864" s="229"/>
      <c r="R864" s="229"/>
      <c r="S864" s="229"/>
      <c r="T864" s="230"/>
      <c r="AT864" s="231" t="s">
        <v>162</v>
      </c>
      <c r="AU864" s="231" t="s">
        <v>90</v>
      </c>
      <c r="AV864" s="13" t="s">
        <v>90</v>
      </c>
      <c r="AW864" s="13" t="s">
        <v>41</v>
      </c>
      <c r="AX864" s="13" t="s">
        <v>23</v>
      </c>
      <c r="AY864" s="231" t="s">
        <v>151</v>
      </c>
    </row>
    <row r="865" spans="2:65" s="1" customFormat="1" ht="22.5" customHeight="1" x14ac:dyDescent="0.3">
      <c r="B865" s="36"/>
      <c r="C865" s="195" t="s">
        <v>833</v>
      </c>
      <c r="D865" s="195" t="s">
        <v>153</v>
      </c>
      <c r="E865" s="196" t="s">
        <v>834</v>
      </c>
      <c r="F865" s="197" t="s">
        <v>835</v>
      </c>
      <c r="G865" s="198" t="s">
        <v>252</v>
      </c>
      <c r="H865" s="199">
        <v>4</v>
      </c>
      <c r="I865" s="200"/>
      <c r="J865" s="201">
        <f>ROUND(I865*H865,2)</f>
        <v>0</v>
      </c>
      <c r="K865" s="197" t="s">
        <v>157</v>
      </c>
      <c r="L865" s="56"/>
      <c r="M865" s="202" t="s">
        <v>77</v>
      </c>
      <c r="N865" s="203" t="s">
        <v>50</v>
      </c>
      <c r="O865" s="37"/>
      <c r="P865" s="204">
        <f>O865*H865</f>
        <v>0</v>
      </c>
      <c r="Q865" s="204">
        <v>0</v>
      </c>
      <c r="R865" s="204">
        <f>Q865*H865</f>
        <v>0</v>
      </c>
      <c r="S865" s="204">
        <v>0</v>
      </c>
      <c r="T865" s="205">
        <f>S865*H865</f>
        <v>0</v>
      </c>
      <c r="AR865" s="19" t="s">
        <v>158</v>
      </c>
      <c r="AT865" s="19" t="s">
        <v>153</v>
      </c>
      <c r="AU865" s="19" t="s">
        <v>90</v>
      </c>
      <c r="AY865" s="19" t="s">
        <v>151</v>
      </c>
      <c r="BE865" s="206">
        <f>IF(N865="základní",J865,0)</f>
        <v>0</v>
      </c>
      <c r="BF865" s="206">
        <f>IF(N865="snížená",J865,0)</f>
        <v>0</v>
      </c>
      <c r="BG865" s="206">
        <f>IF(N865="zákl. přenesená",J865,0)</f>
        <v>0</v>
      </c>
      <c r="BH865" s="206">
        <f>IF(N865="sníž. přenesená",J865,0)</f>
        <v>0</v>
      </c>
      <c r="BI865" s="206">
        <f>IF(N865="nulová",J865,0)</f>
        <v>0</v>
      </c>
      <c r="BJ865" s="19" t="s">
        <v>90</v>
      </c>
      <c r="BK865" s="206">
        <f>ROUND(I865*H865,2)</f>
        <v>0</v>
      </c>
      <c r="BL865" s="19" t="s">
        <v>158</v>
      </c>
      <c r="BM865" s="19" t="s">
        <v>836</v>
      </c>
    </row>
    <row r="866" spans="2:65" s="1" customFormat="1" x14ac:dyDescent="0.3">
      <c r="B866" s="36"/>
      <c r="C866" s="58"/>
      <c r="D866" s="207" t="s">
        <v>160</v>
      </c>
      <c r="E866" s="58"/>
      <c r="F866" s="208" t="s">
        <v>837</v>
      </c>
      <c r="G866" s="58"/>
      <c r="H866" s="58"/>
      <c r="I866" s="163"/>
      <c r="J866" s="58"/>
      <c r="K866" s="58"/>
      <c r="L866" s="56"/>
      <c r="M866" s="73"/>
      <c r="N866" s="37"/>
      <c r="O866" s="37"/>
      <c r="P866" s="37"/>
      <c r="Q866" s="37"/>
      <c r="R866" s="37"/>
      <c r="S866" s="37"/>
      <c r="T866" s="74"/>
      <c r="AT866" s="19" t="s">
        <v>160</v>
      </c>
      <c r="AU866" s="19" t="s">
        <v>90</v>
      </c>
    </row>
    <row r="867" spans="2:65" s="13" customFormat="1" x14ac:dyDescent="0.3">
      <c r="B867" s="220"/>
      <c r="C867" s="221"/>
      <c r="D867" s="222" t="s">
        <v>162</v>
      </c>
      <c r="E867" s="223" t="s">
        <v>77</v>
      </c>
      <c r="F867" s="224" t="s">
        <v>838</v>
      </c>
      <c r="G867" s="221"/>
      <c r="H867" s="225">
        <v>4</v>
      </c>
      <c r="I867" s="226"/>
      <c r="J867" s="221"/>
      <c r="K867" s="221"/>
      <c r="L867" s="227"/>
      <c r="M867" s="228"/>
      <c r="N867" s="229"/>
      <c r="O867" s="229"/>
      <c r="P867" s="229"/>
      <c r="Q867" s="229"/>
      <c r="R867" s="229"/>
      <c r="S867" s="229"/>
      <c r="T867" s="230"/>
      <c r="AT867" s="231" t="s">
        <v>162</v>
      </c>
      <c r="AU867" s="231" t="s">
        <v>90</v>
      </c>
      <c r="AV867" s="13" t="s">
        <v>90</v>
      </c>
      <c r="AW867" s="13" t="s">
        <v>41</v>
      </c>
      <c r="AX867" s="13" t="s">
        <v>23</v>
      </c>
      <c r="AY867" s="231" t="s">
        <v>151</v>
      </c>
    </row>
    <row r="868" spans="2:65" s="1" customFormat="1" ht="22.5" customHeight="1" x14ac:dyDescent="0.3">
      <c r="B868" s="36"/>
      <c r="C868" s="195" t="s">
        <v>839</v>
      </c>
      <c r="D868" s="195" t="s">
        <v>153</v>
      </c>
      <c r="E868" s="196" t="s">
        <v>840</v>
      </c>
      <c r="F868" s="197" t="s">
        <v>841</v>
      </c>
      <c r="G868" s="198" t="s">
        <v>252</v>
      </c>
      <c r="H868" s="199">
        <v>135</v>
      </c>
      <c r="I868" s="200"/>
      <c r="J868" s="201">
        <f>ROUND(I868*H868,2)</f>
        <v>0</v>
      </c>
      <c r="K868" s="197" t="s">
        <v>157</v>
      </c>
      <c r="L868" s="56"/>
      <c r="M868" s="202" t="s">
        <v>77</v>
      </c>
      <c r="N868" s="203" t="s">
        <v>50</v>
      </c>
      <c r="O868" s="37"/>
      <c r="P868" s="204">
        <f>O868*H868</f>
        <v>0</v>
      </c>
      <c r="Q868" s="204">
        <v>0</v>
      </c>
      <c r="R868" s="204">
        <f>Q868*H868</f>
        <v>0</v>
      </c>
      <c r="S868" s="204">
        <v>0</v>
      </c>
      <c r="T868" s="205">
        <f>S868*H868</f>
        <v>0</v>
      </c>
      <c r="AR868" s="19" t="s">
        <v>158</v>
      </c>
      <c r="AT868" s="19" t="s">
        <v>153</v>
      </c>
      <c r="AU868" s="19" t="s">
        <v>90</v>
      </c>
      <c r="AY868" s="19" t="s">
        <v>151</v>
      </c>
      <c r="BE868" s="206">
        <f>IF(N868="základní",J868,0)</f>
        <v>0</v>
      </c>
      <c r="BF868" s="206">
        <f>IF(N868="snížená",J868,0)</f>
        <v>0</v>
      </c>
      <c r="BG868" s="206">
        <f>IF(N868="zákl. přenesená",J868,0)</f>
        <v>0</v>
      </c>
      <c r="BH868" s="206">
        <f>IF(N868="sníž. přenesená",J868,0)</f>
        <v>0</v>
      </c>
      <c r="BI868" s="206">
        <f>IF(N868="nulová",J868,0)</f>
        <v>0</v>
      </c>
      <c r="BJ868" s="19" t="s">
        <v>90</v>
      </c>
      <c r="BK868" s="206">
        <f>ROUND(I868*H868,2)</f>
        <v>0</v>
      </c>
      <c r="BL868" s="19" t="s">
        <v>158</v>
      </c>
      <c r="BM868" s="19" t="s">
        <v>842</v>
      </c>
    </row>
    <row r="869" spans="2:65" s="1" customFormat="1" x14ac:dyDescent="0.3">
      <c r="B869" s="36"/>
      <c r="C869" s="58"/>
      <c r="D869" s="207" t="s">
        <v>160</v>
      </c>
      <c r="E869" s="58"/>
      <c r="F869" s="208" t="s">
        <v>843</v>
      </c>
      <c r="G869" s="58"/>
      <c r="H869" s="58"/>
      <c r="I869" s="163"/>
      <c r="J869" s="58"/>
      <c r="K869" s="58"/>
      <c r="L869" s="56"/>
      <c r="M869" s="73"/>
      <c r="N869" s="37"/>
      <c r="O869" s="37"/>
      <c r="P869" s="37"/>
      <c r="Q869" s="37"/>
      <c r="R869" s="37"/>
      <c r="S869" s="37"/>
      <c r="T869" s="74"/>
      <c r="AT869" s="19" t="s">
        <v>160</v>
      </c>
      <c r="AU869" s="19" t="s">
        <v>90</v>
      </c>
    </row>
    <row r="870" spans="2:65" s="13" customFormat="1" x14ac:dyDescent="0.3">
      <c r="B870" s="220"/>
      <c r="C870" s="221"/>
      <c r="D870" s="222" t="s">
        <v>162</v>
      </c>
      <c r="E870" s="221"/>
      <c r="F870" s="224" t="s">
        <v>844</v>
      </c>
      <c r="G870" s="221"/>
      <c r="H870" s="225">
        <v>135</v>
      </c>
      <c r="I870" s="226"/>
      <c r="J870" s="221"/>
      <c r="K870" s="221"/>
      <c r="L870" s="227"/>
      <c r="M870" s="228"/>
      <c r="N870" s="229"/>
      <c r="O870" s="229"/>
      <c r="P870" s="229"/>
      <c r="Q870" s="229"/>
      <c r="R870" s="229"/>
      <c r="S870" s="229"/>
      <c r="T870" s="230"/>
      <c r="AT870" s="231" t="s">
        <v>162</v>
      </c>
      <c r="AU870" s="231" t="s">
        <v>90</v>
      </c>
      <c r="AV870" s="13" t="s">
        <v>90</v>
      </c>
      <c r="AW870" s="13" t="s">
        <v>4</v>
      </c>
      <c r="AX870" s="13" t="s">
        <v>23</v>
      </c>
      <c r="AY870" s="231" t="s">
        <v>151</v>
      </c>
    </row>
    <row r="871" spans="2:65" s="1" customFormat="1" ht="22.5" customHeight="1" x14ac:dyDescent="0.3">
      <c r="B871" s="36"/>
      <c r="C871" s="195" t="s">
        <v>845</v>
      </c>
      <c r="D871" s="195" t="s">
        <v>153</v>
      </c>
      <c r="E871" s="196" t="s">
        <v>846</v>
      </c>
      <c r="F871" s="197" t="s">
        <v>847</v>
      </c>
      <c r="G871" s="198" t="s">
        <v>252</v>
      </c>
      <c r="H871" s="199">
        <v>360</v>
      </c>
      <c r="I871" s="200"/>
      <c r="J871" s="201">
        <f>ROUND(I871*H871,2)</f>
        <v>0</v>
      </c>
      <c r="K871" s="197" t="s">
        <v>157</v>
      </c>
      <c r="L871" s="56"/>
      <c r="M871" s="202" t="s">
        <v>77</v>
      </c>
      <c r="N871" s="203" t="s">
        <v>50</v>
      </c>
      <c r="O871" s="37"/>
      <c r="P871" s="204">
        <f>O871*H871</f>
        <v>0</v>
      </c>
      <c r="Q871" s="204">
        <v>0</v>
      </c>
      <c r="R871" s="204">
        <f>Q871*H871</f>
        <v>0</v>
      </c>
      <c r="S871" s="204">
        <v>0</v>
      </c>
      <c r="T871" s="205">
        <f>S871*H871</f>
        <v>0</v>
      </c>
      <c r="AR871" s="19" t="s">
        <v>158</v>
      </c>
      <c r="AT871" s="19" t="s">
        <v>153</v>
      </c>
      <c r="AU871" s="19" t="s">
        <v>90</v>
      </c>
      <c r="AY871" s="19" t="s">
        <v>151</v>
      </c>
      <c r="BE871" s="206">
        <f>IF(N871="základní",J871,0)</f>
        <v>0</v>
      </c>
      <c r="BF871" s="206">
        <f>IF(N871="snížená",J871,0)</f>
        <v>0</v>
      </c>
      <c r="BG871" s="206">
        <f>IF(N871="zákl. přenesená",J871,0)</f>
        <v>0</v>
      </c>
      <c r="BH871" s="206">
        <f>IF(N871="sníž. přenesená",J871,0)</f>
        <v>0</v>
      </c>
      <c r="BI871" s="206">
        <f>IF(N871="nulová",J871,0)</f>
        <v>0</v>
      </c>
      <c r="BJ871" s="19" t="s">
        <v>90</v>
      </c>
      <c r="BK871" s="206">
        <f>ROUND(I871*H871,2)</f>
        <v>0</v>
      </c>
      <c r="BL871" s="19" t="s">
        <v>158</v>
      </c>
      <c r="BM871" s="19" t="s">
        <v>848</v>
      </c>
    </row>
    <row r="872" spans="2:65" s="1" customFormat="1" x14ac:dyDescent="0.3">
      <c r="B872" s="36"/>
      <c r="C872" s="58"/>
      <c r="D872" s="207" t="s">
        <v>160</v>
      </c>
      <c r="E872" s="58"/>
      <c r="F872" s="208" t="s">
        <v>849</v>
      </c>
      <c r="G872" s="58"/>
      <c r="H872" s="58"/>
      <c r="I872" s="163"/>
      <c r="J872" s="58"/>
      <c r="K872" s="58"/>
      <c r="L872" s="56"/>
      <c r="M872" s="73"/>
      <c r="N872" s="37"/>
      <c r="O872" s="37"/>
      <c r="P872" s="37"/>
      <c r="Q872" s="37"/>
      <c r="R872" s="37"/>
      <c r="S872" s="37"/>
      <c r="T872" s="74"/>
      <c r="AT872" s="19" t="s">
        <v>160</v>
      </c>
      <c r="AU872" s="19" t="s">
        <v>90</v>
      </c>
    </row>
    <row r="873" spans="2:65" s="13" customFormat="1" x14ac:dyDescent="0.3">
      <c r="B873" s="220"/>
      <c r="C873" s="221"/>
      <c r="D873" s="222" t="s">
        <v>162</v>
      </c>
      <c r="E873" s="221"/>
      <c r="F873" s="224" t="s">
        <v>850</v>
      </c>
      <c r="G873" s="221"/>
      <c r="H873" s="225">
        <v>360</v>
      </c>
      <c r="I873" s="226"/>
      <c r="J873" s="221"/>
      <c r="K873" s="221"/>
      <c r="L873" s="227"/>
      <c r="M873" s="228"/>
      <c r="N873" s="229"/>
      <c r="O873" s="229"/>
      <c r="P873" s="229"/>
      <c r="Q873" s="229"/>
      <c r="R873" s="229"/>
      <c r="S873" s="229"/>
      <c r="T873" s="230"/>
      <c r="AT873" s="231" t="s">
        <v>162</v>
      </c>
      <c r="AU873" s="231" t="s">
        <v>90</v>
      </c>
      <c r="AV873" s="13" t="s">
        <v>90</v>
      </c>
      <c r="AW873" s="13" t="s">
        <v>4</v>
      </c>
      <c r="AX873" s="13" t="s">
        <v>23</v>
      </c>
      <c r="AY873" s="231" t="s">
        <v>151</v>
      </c>
    </row>
    <row r="874" spans="2:65" s="1" customFormat="1" ht="22.5" customHeight="1" x14ac:dyDescent="0.3">
      <c r="B874" s="36"/>
      <c r="C874" s="195" t="s">
        <v>851</v>
      </c>
      <c r="D874" s="195" t="s">
        <v>153</v>
      </c>
      <c r="E874" s="196" t="s">
        <v>852</v>
      </c>
      <c r="F874" s="197" t="s">
        <v>853</v>
      </c>
      <c r="G874" s="198" t="s">
        <v>252</v>
      </c>
      <c r="H874" s="199">
        <v>1.5</v>
      </c>
      <c r="I874" s="200"/>
      <c r="J874" s="201">
        <f>ROUND(I874*H874,2)</f>
        <v>0</v>
      </c>
      <c r="K874" s="197" t="s">
        <v>157</v>
      </c>
      <c r="L874" s="56"/>
      <c r="M874" s="202" t="s">
        <v>77</v>
      </c>
      <c r="N874" s="203" t="s">
        <v>50</v>
      </c>
      <c r="O874" s="37"/>
      <c r="P874" s="204">
        <f>O874*H874</f>
        <v>0</v>
      </c>
      <c r="Q874" s="204">
        <v>0</v>
      </c>
      <c r="R874" s="204">
        <f>Q874*H874</f>
        <v>0</v>
      </c>
      <c r="S874" s="204">
        <v>0</v>
      </c>
      <c r="T874" s="205">
        <f>S874*H874</f>
        <v>0</v>
      </c>
      <c r="AR874" s="19" t="s">
        <v>158</v>
      </c>
      <c r="AT874" s="19" t="s">
        <v>153</v>
      </c>
      <c r="AU874" s="19" t="s">
        <v>90</v>
      </c>
      <c r="AY874" s="19" t="s">
        <v>151</v>
      </c>
      <c r="BE874" s="206">
        <f>IF(N874="základní",J874,0)</f>
        <v>0</v>
      </c>
      <c r="BF874" s="206">
        <f>IF(N874="snížená",J874,0)</f>
        <v>0</v>
      </c>
      <c r="BG874" s="206">
        <f>IF(N874="zákl. přenesená",J874,0)</f>
        <v>0</v>
      </c>
      <c r="BH874" s="206">
        <f>IF(N874="sníž. přenesená",J874,0)</f>
        <v>0</v>
      </c>
      <c r="BI874" s="206">
        <f>IF(N874="nulová",J874,0)</f>
        <v>0</v>
      </c>
      <c r="BJ874" s="19" t="s">
        <v>90</v>
      </c>
      <c r="BK874" s="206">
        <f>ROUND(I874*H874,2)</f>
        <v>0</v>
      </c>
      <c r="BL874" s="19" t="s">
        <v>158</v>
      </c>
      <c r="BM874" s="19" t="s">
        <v>854</v>
      </c>
    </row>
    <row r="875" spans="2:65" s="1" customFormat="1" x14ac:dyDescent="0.3">
      <c r="B875" s="36"/>
      <c r="C875" s="58"/>
      <c r="D875" s="222" t="s">
        <v>160</v>
      </c>
      <c r="E875" s="58"/>
      <c r="F875" s="246" t="s">
        <v>855</v>
      </c>
      <c r="G875" s="58"/>
      <c r="H875" s="58"/>
      <c r="I875" s="163"/>
      <c r="J875" s="58"/>
      <c r="K875" s="58"/>
      <c r="L875" s="56"/>
      <c r="M875" s="73"/>
      <c r="N875" s="37"/>
      <c r="O875" s="37"/>
      <c r="P875" s="37"/>
      <c r="Q875" s="37"/>
      <c r="R875" s="37"/>
      <c r="S875" s="37"/>
      <c r="T875" s="74"/>
      <c r="AT875" s="19" t="s">
        <v>160</v>
      </c>
      <c r="AU875" s="19" t="s">
        <v>90</v>
      </c>
    </row>
    <row r="876" spans="2:65" s="1" customFormat="1" ht="22.5" customHeight="1" x14ac:dyDescent="0.3">
      <c r="B876" s="36"/>
      <c r="C876" s="195" t="s">
        <v>856</v>
      </c>
      <c r="D876" s="195" t="s">
        <v>153</v>
      </c>
      <c r="E876" s="196" t="s">
        <v>857</v>
      </c>
      <c r="F876" s="197" t="s">
        <v>858</v>
      </c>
      <c r="G876" s="198" t="s">
        <v>252</v>
      </c>
      <c r="H876" s="199">
        <v>4</v>
      </c>
      <c r="I876" s="200"/>
      <c r="J876" s="201">
        <f>ROUND(I876*H876,2)</f>
        <v>0</v>
      </c>
      <c r="K876" s="197" t="s">
        <v>157</v>
      </c>
      <c r="L876" s="56"/>
      <c r="M876" s="202" t="s">
        <v>77</v>
      </c>
      <c r="N876" s="203" t="s">
        <v>50</v>
      </c>
      <c r="O876" s="37"/>
      <c r="P876" s="204">
        <f>O876*H876</f>
        <v>0</v>
      </c>
      <c r="Q876" s="204">
        <v>0</v>
      </c>
      <c r="R876" s="204">
        <f>Q876*H876</f>
        <v>0</v>
      </c>
      <c r="S876" s="204">
        <v>0</v>
      </c>
      <c r="T876" s="205">
        <f>S876*H876</f>
        <v>0</v>
      </c>
      <c r="AR876" s="19" t="s">
        <v>158</v>
      </c>
      <c r="AT876" s="19" t="s">
        <v>153</v>
      </c>
      <c r="AU876" s="19" t="s">
        <v>90</v>
      </c>
      <c r="AY876" s="19" t="s">
        <v>151</v>
      </c>
      <c r="BE876" s="206">
        <f>IF(N876="základní",J876,0)</f>
        <v>0</v>
      </c>
      <c r="BF876" s="206">
        <f>IF(N876="snížená",J876,0)</f>
        <v>0</v>
      </c>
      <c r="BG876" s="206">
        <f>IF(N876="zákl. přenesená",J876,0)</f>
        <v>0</v>
      </c>
      <c r="BH876" s="206">
        <f>IF(N876="sníž. přenesená",J876,0)</f>
        <v>0</v>
      </c>
      <c r="BI876" s="206">
        <f>IF(N876="nulová",J876,0)</f>
        <v>0</v>
      </c>
      <c r="BJ876" s="19" t="s">
        <v>90</v>
      </c>
      <c r="BK876" s="206">
        <f>ROUND(I876*H876,2)</f>
        <v>0</v>
      </c>
      <c r="BL876" s="19" t="s">
        <v>158</v>
      </c>
      <c r="BM876" s="19" t="s">
        <v>859</v>
      </c>
    </row>
    <row r="877" spans="2:65" s="1" customFormat="1" x14ac:dyDescent="0.3">
      <c r="B877" s="36"/>
      <c r="C877" s="58"/>
      <c r="D877" s="222" t="s">
        <v>160</v>
      </c>
      <c r="E877" s="58"/>
      <c r="F877" s="246" t="s">
        <v>860</v>
      </c>
      <c r="G877" s="58"/>
      <c r="H877" s="58"/>
      <c r="I877" s="163"/>
      <c r="J877" s="58"/>
      <c r="K877" s="58"/>
      <c r="L877" s="56"/>
      <c r="M877" s="73"/>
      <c r="N877" s="37"/>
      <c r="O877" s="37"/>
      <c r="P877" s="37"/>
      <c r="Q877" s="37"/>
      <c r="R877" s="37"/>
      <c r="S877" s="37"/>
      <c r="T877" s="74"/>
      <c r="AT877" s="19" t="s">
        <v>160</v>
      </c>
      <c r="AU877" s="19" t="s">
        <v>90</v>
      </c>
    </row>
    <row r="878" spans="2:65" s="1" customFormat="1" ht="31.5" customHeight="1" x14ac:dyDescent="0.3">
      <c r="B878" s="36"/>
      <c r="C878" s="195" t="s">
        <v>861</v>
      </c>
      <c r="D878" s="195" t="s">
        <v>153</v>
      </c>
      <c r="E878" s="196" t="s">
        <v>862</v>
      </c>
      <c r="F878" s="197" t="s">
        <v>863</v>
      </c>
      <c r="G878" s="198" t="s">
        <v>156</v>
      </c>
      <c r="H878" s="199">
        <v>150</v>
      </c>
      <c r="I878" s="200"/>
      <c r="J878" s="201">
        <f>ROUND(I878*H878,2)</f>
        <v>0</v>
      </c>
      <c r="K878" s="197" t="s">
        <v>157</v>
      </c>
      <c r="L878" s="56"/>
      <c r="M878" s="202" t="s">
        <v>77</v>
      </c>
      <c r="N878" s="203" t="s">
        <v>50</v>
      </c>
      <c r="O878" s="37"/>
      <c r="P878" s="204">
        <f>O878*H878</f>
        <v>0</v>
      </c>
      <c r="Q878" s="204">
        <v>1.2999999999999999E-4</v>
      </c>
      <c r="R878" s="204">
        <f>Q878*H878</f>
        <v>1.95E-2</v>
      </c>
      <c r="S878" s="204">
        <v>0</v>
      </c>
      <c r="T878" s="205">
        <f>S878*H878</f>
        <v>0</v>
      </c>
      <c r="AR878" s="19" t="s">
        <v>158</v>
      </c>
      <c r="AT878" s="19" t="s">
        <v>153</v>
      </c>
      <c r="AU878" s="19" t="s">
        <v>90</v>
      </c>
      <c r="AY878" s="19" t="s">
        <v>151</v>
      </c>
      <c r="BE878" s="206">
        <f>IF(N878="základní",J878,0)</f>
        <v>0</v>
      </c>
      <c r="BF878" s="206">
        <f>IF(N878="snížená",J878,0)</f>
        <v>0</v>
      </c>
      <c r="BG878" s="206">
        <f>IF(N878="zákl. přenesená",J878,0)</f>
        <v>0</v>
      </c>
      <c r="BH878" s="206">
        <f>IF(N878="sníž. přenesená",J878,0)</f>
        <v>0</v>
      </c>
      <c r="BI878" s="206">
        <f>IF(N878="nulová",J878,0)</f>
        <v>0</v>
      </c>
      <c r="BJ878" s="19" t="s">
        <v>90</v>
      </c>
      <c r="BK878" s="206">
        <f>ROUND(I878*H878,2)</f>
        <v>0</v>
      </c>
      <c r="BL878" s="19" t="s">
        <v>158</v>
      </c>
      <c r="BM878" s="19" t="s">
        <v>864</v>
      </c>
    </row>
    <row r="879" spans="2:65" s="1" customFormat="1" ht="27" x14ac:dyDescent="0.3">
      <c r="B879" s="36"/>
      <c r="C879" s="58"/>
      <c r="D879" s="207" t="s">
        <v>160</v>
      </c>
      <c r="E879" s="58"/>
      <c r="F879" s="208" t="s">
        <v>865</v>
      </c>
      <c r="G879" s="58"/>
      <c r="H879" s="58"/>
      <c r="I879" s="163"/>
      <c r="J879" s="58"/>
      <c r="K879" s="58"/>
      <c r="L879" s="56"/>
      <c r="M879" s="73"/>
      <c r="N879" s="37"/>
      <c r="O879" s="37"/>
      <c r="P879" s="37"/>
      <c r="Q879" s="37"/>
      <c r="R879" s="37"/>
      <c r="S879" s="37"/>
      <c r="T879" s="74"/>
      <c r="AT879" s="19" t="s">
        <v>160</v>
      </c>
      <c r="AU879" s="19" t="s">
        <v>90</v>
      </c>
    </row>
    <row r="880" spans="2:65" s="13" customFormat="1" x14ac:dyDescent="0.3">
      <c r="B880" s="220"/>
      <c r="C880" s="221"/>
      <c r="D880" s="207" t="s">
        <v>162</v>
      </c>
      <c r="E880" s="232" t="s">
        <v>77</v>
      </c>
      <c r="F880" s="233" t="s">
        <v>866</v>
      </c>
      <c r="G880" s="221"/>
      <c r="H880" s="234">
        <v>30</v>
      </c>
      <c r="I880" s="226"/>
      <c r="J880" s="221"/>
      <c r="K880" s="221"/>
      <c r="L880" s="227"/>
      <c r="M880" s="228"/>
      <c r="N880" s="229"/>
      <c r="O880" s="229"/>
      <c r="P880" s="229"/>
      <c r="Q880" s="229"/>
      <c r="R880" s="229"/>
      <c r="S880" s="229"/>
      <c r="T880" s="230"/>
      <c r="AT880" s="231" t="s">
        <v>162</v>
      </c>
      <c r="AU880" s="231" t="s">
        <v>90</v>
      </c>
      <c r="AV880" s="13" t="s">
        <v>90</v>
      </c>
      <c r="AW880" s="13" t="s">
        <v>41</v>
      </c>
      <c r="AX880" s="13" t="s">
        <v>79</v>
      </c>
      <c r="AY880" s="231" t="s">
        <v>151</v>
      </c>
    </row>
    <row r="881" spans="2:65" s="13" customFormat="1" x14ac:dyDescent="0.3">
      <c r="B881" s="220"/>
      <c r="C881" s="221"/>
      <c r="D881" s="207" t="s">
        <v>162</v>
      </c>
      <c r="E881" s="232" t="s">
        <v>77</v>
      </c>
      <c r="F881" s="233" t="s">
        <v>867</v>
      </c>
      <c r="G881" s="221"/>
      <c r="H881" s="234">
        <v>120</v>
      </c>
      <c r="I881" s="226"/>
      <c r="J881" s="221"/>
      <c r="K881" s="221"/>
      <c r="L881" s="227"/>
      <c r="M881" s="228"/>
      <c r="N881" s="229"/>
      <c r="O881" s="229"/>
      <c r="P881" s="229"/>
      <c r="Q881" s="229"/>
      <c r="R881" s="229"/>
      <c r="S881" s="229"/>
      <c r="T881" s="230"/>
      <c r="AT881" s="231" t="s">
        <v>162</v>
      </c>
      <c r="AU881" s="231" t="s">
        <v>90</v>
      </c>
      <c r="AV881" s="13" t="s">
        <v>90</v>
      </c>
      <c r="AW881" s="13" t="s">
        <v>41</v>
      </c>
      <c r="AX881" s="13" t="s">
        <v>79</v>
      </c>
      <c r="AY881" s="231" t="s">
        <v>151</v>
      </c>
    </row>
    <row r="882" spans="2:65" s="14" customFormat="1" x14ac:dyDescent="0.3">
      <c r="B882" s="235"/>
      <c r="C882" s="236"/>
      <c r="D882" s="222" t="s">
        <v>162</v>
      </c>
      <c r="E882" s="237" t="s">
        <v>77</v>
      </c>
      <c r="F882" s="238" t="s">
        <v>174</v>
      </c>
      <c r="G882" s="236"/>
      <c r="H882" s="239">
        <v>150</v>
      </c>
      <c r="I882" s="240"/>
      <c r="J882" s="236"/>
      <c r="K882" s="236"/>
      <c r="L882" s="241"/>
      <c r="M882" s="242"/>
      <c r="N882" s="243"/>
      <c r="O882" s="243"/>
      <c r="P882" s="243"/>
      <c r="Q882" s="243"/>
      <c r="R882" s="243"/>
      <c r="S882" s="243"/>
      <c r="T882" s="244"/>
      <c r="AT882" s="245" t="s">
        <v>162</v>
      </c>
      <c r="AU882" s="245" t="s">
        <v>90</v>
      </c>
      <c r="AV882" s="14" t="s">
        <v>158</v>
      </c>
      <c r="AW882" s="14" t="s">
        <v>41</v>
      </c>
      <c r="AX882" s="14" t="s">
        <v>23</v>
      </c>
      <c r="AY882" s="245" t="s">
        <v>151</v>
      </c>
    </row>
    <row r="883" spans="2:65" s="1" customFormat="1" ht="22.5" customHeight="1" x14ac:dyDescent="0.3">
      <c r="B883" s="36"/>
      <c r="C883" s="195" t="s">
        <v>868</v>
      </c>
      <c r="D883" s="195" t="s">
        <v>153</v>
      </c>
      <c r="E883" s="196" t="s">
        <v>869</v>
      </c>
      <c r="F883" s="197" t="s">
        <v>870</v>
      </c>
      <c r="G883" s="198" t="s">
        <v>156</v>
      </c>
      <c r="H883" s="199">
        <v>244.2</v>
      </c>
      <c r="I883" s="200"/>
      <c r="J883" s="201">
        <f>ROUND(I883*H883,2)</f>
        <v>0</v>
      </c>
      <c r="K883" s="197" t="s">
        <v>157</v>
      </c>
      <c r="L883" s="56"/>
      <c r="M883" s="202" t="s">
        <v>77</v>
      </c>
      <c r="N883" s="203" t="s">
        <v>50</v>
      </c>
      <c r="O883" s="37"/>
      <c r="P883" s="204">
        <f>O883*H883</f>
        <v>0</v>
      </c>
      <c r="Q883" s="204">
        <v>3.9499999999999998E-5</v>
      </c>
      <c r="R883" s="204">
        <f>Q883*H883</f>
        <v>9.6458999999999989E-3</v>
      </c>
      <c r="S883" s="204">
        <v>0</v>
      </c>
      <c r="T883" s="205">
        <f>S883*H883</f>
        <v>0</v>
      </c>
      <c r="AR883" s="19" t="s">
        <v>158</v>
      </c>
      <c r="AT883" s="19" t="s">
        <v>153</v>
      </c>
      <c r="AU883" s="19" t="s">
        <v>90</v>
      </c>
      <c r="AY883" s="19" t="s">
        <v>151</v>
      </c>
      <c r="BE883" s="206">
        <f>IF(N883="základní",J883,0)</f>
        <v>0</v>
      </c>
      <c r="BF883" s="206">
        <f>IF(N883="snížená",J883,0)</f>
        <v>0</v>
      </c>
      <c r="BG883" s="206">
        <f>IF(N883="zákl. přenesená",J883,0)</f>
        <v>0</v>
      </c>
      <c r="BH883" s="206">
        <f>IF(N883="sníž. přenesená",J883,0)</f>
        <v>0</v>
      </c>
      <c r="BI883" s="206">
        <f>IF(N883="nulová",J883,0)</f>
        <v>0</v>
      </c>
      <c r="BJ883" s="19" t="s">
        <v>90</v>
      </c>
      <c r="BK883" s="206">
        <f>ROUND(I883*H883,2)</f>
        <v>0</v>
      </c>
      <c r="BL883" s="19" t="s">
        <v>158</v>
      </c>
      <c r="BM883" s="19" t="s">
        <v>871</v>
      </c>
    </row>
    <row r="884" spans="2:65" s="1" customFormat="1" ht="54" x14ac:dyDescent="0.3">
      <c r="B884" s="36"/>
      <c r="C884" s="58"/>
      <c r="D884" s="207" t="s">
        <v>160</v>
      </c>
      <c r="E884" s="58"/>
      <c r="F884" s="208" t="s">
        <v>872</v>
      </c>
      <c r="G884" s="58"/>
      <c r="H884" s="58"/>
      <c r="I884" s="163"/>
      <c r="J884" s="58"/>
      <c r="K884" s="58"/>
      <c r="L884" s="56"/>
      <c r="M884" s="73"/>
      <c r="N884" s="37"/>
      <c r="O884" s="37"/>
      <c r="P884" s="37"/>
      <c r="Q884" s="37"/>
      <c r="R884" s="37"/>
      <c r="S884" s="37"/>
      <c r="T884" s="74"/>
      <c r="AT884" s="19" t="s">
        <v>160</v>
      </c>
      <c r="AU884" s="19" t="s">
        <v>90</v>
      </c>
    </row>
    <row r="885" spans="2:65" s="12" customFormat="1" x14ac:dyDescent="0.3">
      <c r="B885" s="209"/>
      <c r="C885" s="210"/>
      <c r="D885" s="207" t="s">
        <v>162</v>
      </c>
      <c r="E885" s="211" t="s">
        <v>77</v>
      </c>
      <c r="F885" s="212" t="s">
        <v>873</v>
      </c>
      <c r="G885" s="210"/>
      <c r="H885" s="213" t="s">
        <v>77</v>
      </c>
      <c r="I885" s="214"/>
      <c r="J885" s="210"/>
      <c r="K885" s="210"/>
      <c r="L885" s="215"/>
      <c r="M885" s="216"/>
      <c r="N885" s="217"/>
      <c r="O885" s="217"/>
      <c r="P885" s="217"/>
      <c r="Q885" s="217"/>
      <c r="R885" s="217"/>
      <c r="S885" s="217"/>
      <c r="T885" s="218"/>
      <c r="AT885" s="219" t="s">
        <v>162</v>
      </c>
      <c r="AU885" s="219" t="s">
        <v>90</v>
      </c>
      <c r="AV885" s="12" t="s">
        <v>23</v>
      </c>
      <c r="AW885" s="12" t="s">
        <v>41</v>
      </c>
      <c r="AX885" s="12" t="s">
        <v>79</v>
      </c>
      <c r="AY885" s="219" t="s">
        <v>151</v>
      </c>
    </row>
    <row r="886" spans="2:65" s="13" customFormat="1" ht="27" x14ac:dyDescent="0.3">
      <c r="B886" s="220"/>
      <c r="C886" s="221"/>
      <c r="D886" s="207" t="s">
        <v>162</v>
      </c>
      <c r="E886" s="232" t="s">
        <v>77</v>
      </c>
      <c r="F886" s="233" t="s">
        <v>874</v>
      </c>
      <c r="G886" s="221"/>
      <c r="H886" s="234">
        <v>207.9</v>
      </c>
      <c r="I886" s="226"/>
      <c r="J886" s="221"/>
      <c r="K886" s="221"/>
      <c r="L886" s="227"/>
      <c r="M886" s="228"/>
      <c r="N886" s="229"/>
      <c r="O886" s="229"/>
      <c r="P886" s="229"/>
      <c r="Q886" s="229"/>
      <c r="R886" s="229"/>
      <c r="S886" s="229"/>
      <c r="T886" s="230"/>
      <c r="AT886" s="231" t="s">
        <v>162</v>
      </c>
      <c r="AU886" s="231" t="s">
        <v>90</v>
      </c>
      <c r="AV886" s="13" t="s">
        <v>90</v>
      </c>
      <c r="AW886" s="13" t="s">
        <v>41</v>
      </c>
      <c r="AX886" s="13" t="s">
        <v>79</v>
      </c>
      <c r="AY886" s="231" t="s">
        <v>151</v>
      </c>
    </row>
    <row r="887" spans="2:65" s="12" customFormat="1" x14ac:dyDescent="0.3">
      <c r="B887" s="209"/>
      <c r="C887" s="210"/>
      <c r="D887" s="207" t="s">
        <v>162</v>
      </c>
      <c r="E887" s="211" t="s">
        <v>77</v>
      </c>
      <c r="F887" s="212" t="s">
        <v>875</v>
      </c>
      <c r="G887" s="210"/>
      <c r="H887" s="213" t="s">
        <v>77</v>
      </c>
      <c r="I887" s="214"/>
      <c r="J887" s="210"/>
      <c r="K887" s="210"/>
      <c r="L887" s="215"/>
      <c r="M887" s="216"/>
      <c r="N887" s="217"/>
      <c r="O887" s="217"/>
      <c r="P887" s="217"/>
      <c r="Q887" s="217"/>
      <c r="R887" s="217"/>
      <c r="S887" s="217"/>
      <c r="T887" s="218"/>
      <c r="AT887" s="219" t="s">
        <v>162</v>
      </c>
      <c r="AU887" s="219" t="s">
        <v>90</v>
      </c>
      <c r="AV887" s="12" t="s">
        <v>23</v>
      </c>
      <c r="AW887" s="12" t="s">
        <v>41</v>
      </c>
      <c r="AX887" s="12" t="s">
        <v>79</v>
      </c>
      <c r="AY887" s="219" t="s">
        <v>151</v>
      </c>
    </row>
    <row r="888" spans="2:65" s="13" customFormat="1" x14ac:dyDescent="0.3">
      <c r="B888" s="220"/>
      <c r="C888" s="221"/>
      <c r="D888" s="207" t="s">
        <v>162</v>
      </c>
      <c r="E888" s="232" t="s">
        <v>77</v>
      </c>
      <c r="F888" s="233" t="s">
        <v>876</v>
      </c>
      <c r="G888" s="221"/>
      <c r="H888" s="234">
        <v>36.299999999999997</v>
      </c>
      <c r="I888" s="226"/>
      <c r="J888" s="221"/>
      <c r="K888" s="221"/>
      <c r="L888" s="227"/>
      <c r="M888" s="228"/>
      <c r="N888" s="229"/>
      <c r="O888" s="229"/>
      <c r="P888" s="229"/>
      <c r="Q888" s="229"/>
      <c r="R888" s="229"/>
      <c r="S888" s="229"/>
      <c r="T888" s="230"/>
      <c r="AT888" s="231" t="s">
        <v>162</v>
      </c>
      <c r="AU888" s="231" t="s">
        <v>90</v>
      </c>
      <c r="AV888" s="13" t="s">
        <v>90</v>
      </c>
      <c r="AW888" s="13" t="s">
        <v>41</v>
      </c>
      <c r="AX888" s="13" t="s">
        <v>79</v>
      </c>
      <c r="AY888" s="231" t="s">
        <v>151</v>
      </c>
    </row>
    <row r="889" spans="2:65" s="14" customFormat="1" x14ac:dyDescent="0.3">
      <c r="B889" s="235"/>
      <c r="C889" s="236"/>
      <c r="D889" s="222" t="s">
        <v>162</v>
      </c>
      <c r="E889" s="237" t="s">
        <v>77</v>
      </c>
      <c r="F889" s="238" t="s">
        <v>174</v>
      </c>
      <c r="G889" s="236"/>
      <c r="H889" s="239">
        <v>244.2</v>
      </c>
      <c r="I889" s="240"/>
      <c r="J889" s="236"/>
      <c r="K889" s="236"/>
      <c r="L889" s="241"/>
      <c r="M889" s="242"/>
      <c r="N889" s="243"/>
      <c r="O889" s="243"/>
      <c r="P889" s="243"/>
      <c r="Q889" s="243"/>
      <c r="R889" s="243"/>
      <c r="S889" s="243"/>
      <c r="T889" s="244"/>
      <c r="AT889" s="245" t="s">
        <v>162</v>
      </c>
      <c r="AU889" s="245" t="s">
        <v>90</v>
      </c>
      <c r="AV889" s="14" t="s">
        <v>158</v>
      </c>
      <c r="AW889" s="14" t="s">
        <v>41</v>
      </c>
      <c r="AX889" s="14" t="s">
        <v>23</v>
      </c>
      <c r="AY889" s="245" t="s">
        <v>151</v>
      </c>
    </row>
    <row r="890" spans="2:65" s="1" customFormat="1" ht="22.5" customHeight="1" x14ac:dyDescent="0.3">
      <c r="B890" s="36"/>
      <c r="C890" s="195" t="s">
        <v>877</v>
      </c>
      <c r="D890" s="195" t="s">
        <v>153</v>
      </c>
      <c r="E890" s="196" t="s">
        <v>878</v>
      </c>
      <c r="F890" s="197" t="s">
        <v>879</v>
      </c>
      <c r="G890" s="198" t="s">
        <v>156</v>
      </c>
      <c r="H890" s="199">
        <v>21.62</v>
      </c>
      <c r="I890" s="200"/>
      <c r="J890" s="201">
        <f>ROUND(I890*H890,2)</f>
        <v>0</v>
      </c>
      <c r="K890" s="197" t="s">
        <v>157</v>
      </c>
      <c r="L890" s="56"/>
      <c r="M890" s="202" t="s">
        <v>77</v>
      </c>
      <c r="N890" s="203" t="s">
        <v>50</v>
      </c>
      <c r="O890" s="37"/>
      <c r="P890" s="204">
        <f>O890*H890</f>
        <v>0</v>
      </c>
      <c r="Q890" s="204">
        <v>0</v>
      </c>
      <c r="R890" s="204">
        <f>Q890*H890</f>
        <v>0</v>
      </c>
      <c r="S890" s="204">
        <v>0.26100000000000001</v>
      </c>
      <c r="T890" s="205">
        <f>S890*H890</f>
        <v>5.6428200000000004</v>
      </c>
      <c r="AR890" s="19" t="s">
        <v>158</v>
      </c>
      <c r="AT890" s="19" t="s">
        <v>153</v>
      </c>
      <c r="AU890" s="19" t="s">
        <v>90</v>
      </c>
      <c r="AY890" s="19" t="s">
        <v>151</v>
      </c>
      <c r="BE890" s="206">
        <f>IF(N890="základní",J890,0)</f>
        <v>0</v>
      </c>
      <c r="BF890" s="206">
        <f>IF(N890="snížená",J890,0)</f>
        <v>0</v>
      </c>
      <c r="BG890" s="206">
        <f>IF(N890="zákl. přenesená",J890,0)</f>
        <v>0</v>
      </c>
      <c r="BH890" s="206">
        <f>IF(N890="sníž. přenesená",J890,0)</f>
        <v>0</v>
      </c>
      <c r="BI890" s="206">
        <f>IF(N890="nulová",J890,0)</f>
        <v>0</v>
      </c>
      <c r="BJ890" s="19" t="s">
        <v>90</v>
      </c>
      <c r="BK890" s="206">
        <f>ROUND(I890*H890,2)</f>
        <v>0</v>
      </c>
      <c r="BL890" s="19" t="s">
        <v>158</v>
      </c>
      <c r="BM890" s="19" t="s">
        <v>880</v>
      </c>
    </row>
    <row r="891" spans="2:65" s="1" customFormat="1" ht="27" x14ac:dyDescent="0.3">
      <c r="B891" s="36"/>
      <c r="C891" s="58"/>
      <c r="D891" s="207" t="s">
        <v>160</v>
      </c>
      <c r="E891" s="58"/>
      <c r="F891" s="208" t="s">
        <v>881</v>
      </c>
      <c r="G891" s="58"/>
      <c r="H891" s="58"/>
      <c r="I891" s="163"/>
      <c r="J891" s="58"/>
      <c r="K891" s="58"/>
      <c r="L891" s="56"/>
      <c r="M891" s="73"/>
      <c r="N891" s="37"/>
      <c r="O891" s="37"/>
      <c r="P891" s="37"/>
      <c r="Q891" s="37"/>
      <c r="R891" s="37"/>
      <c r="S891" s="37"/>
      <c r="T891" s="74"/>
      <c r="AT891" s="19" t="s">
        <v>160</v>
      </c>
      <c r="AU891" s="19" t="s">
        <v>90</v>
      </c>
    </row>
    <row r="892" spans="2:65" s="12" customFormat="1" x14ac:dyDescent="0.3">
      <c r="B892" s="209"/>
      <c r="C892" s="210"/>
      <c r="D892" s="207" t="s">
        <v>162</v>
      </c>
      <c r="E892" s="211" t="s">
        <v>77</v>
      </c>
      <c r="F892" s="212" t="s">
        <v>163</v>
      </c>
      <c r="G892" s="210"/>
      <c r="H892" s="213" t="s">
        <v>77</v>
      </c>
      <c r="I892" s="214"/>
      <c r="J892" s="210"/>
      <c r="K892" s="210"/>
      <c r="L892" s="215"/>
      <c r="M892" s="216"/>
      <c r="N892" s="217"/>
      <c r="O892" s="217"/>
      <c r="P892" s="217"/>
      <c r="Q892" s="217"/>
      <c r="R892" s="217"/>
      <c r="S892" s="217"/>
      <c r="T892" s="218"/>
      <c r="AT892" s="219" t="s">
        <v>162</v>
      </c>
      <c r="AU892" s="219" t="s">
        <v>90</v>
      </c>
      <c r="AV892" s="12" t="s">
        <v>23</v>
      </c>
      <c r="AW892" s="12" t="s">
        <v>41</v>
      </c>
      <c r="AX892" s="12" t="s">
        <v>79</v>
      </c>
      <c r="AY892" s="219" t="s">
        <v>151</v>
      </c>
    </row>
    <row r="893" spans="2:65" s="12" customFormat="1" x14ac:dyDescent="0.3">
      <c r="B893" s="209"/>
      <c r="C893" s="210"/>
      <c r="D893" s="207" t="s">
        <v>162</v>
      </c>
      <c r="E893" s="211" t="s">
        <v>77</v>
      </c>
      <c r="F893" s="212" t="s">
        <v>882</v>
      </c>
      <c r="G893" s="210"/>
      <c r="H893" s="213" t="s">
        <v>77</v>
      </c>
      <c r="I893" s="214"/>
      <c r="J893" s="210"/>
      <c r="K893" s="210"/>
      <c r="L893" s="215"/>
      <c r="M893" s="216"/>
      <c r="N893" s="217"/>
      <c r="O893" s="217"/>
      <c r="P893" s="217"/>
      <c r="Q893" s="217"/>
      <c r="R893" s="217"/>
      <c r="S893" s="217"/>
      <c r="T893" s="218"/>
      <c r="AT893" s="219" t="s">
        <v>162</v>
      </c>
      <c r="AU893" s="219" t="s">
        <v>90</v>
      </c>
      <c r="AV893" s="12" t="s">
        <v>23</v>
      </c>
      <c r="AW893" s="12" t="s">
        <v>41</v>
      </c>
      <c r="AX893" s="12" t="s">
        <v>79</v>
      </c>
      <c r="AY893" s="219" t="s">
        <v>151</v>
      </c>
    </row>
    <row r="894" spans="2:65" s="13" customFormat="1" x14ac:dyDescent="0.3">
      <c r="B894" s="220"/>
      <c r="C894" s="221"/>
      <c r="D894" s="207" t="s">
        <v>162</v>
      </c>
      <c r="E894" s="232" t="s">
        <v>77</v>
      </c>
      <c r="F894" s="233" t="s">
        <v>263</v>
      </c>
      <c r="G894" s="221"/>
      <c r="H894" s="234">
        <v>17.16</v>
      </c>
      <c r="I894" s="226"/>
      <c r="J894" s="221"/>
      <c r="K894" s="221"/>
      <c r="L894" s="227"/>
      <c r="M894" s="228"/>
      <c r="N894" s="229"/>
      <c r="O894" s="229"/>
      <c r="P894" s="229"/>
      <c r="Q894" s="229"/>
      <c r="R894" s="229"/>
      <c r="S894" s="229"/>
      <c r="T894" s="230"/>
      <c r="AT894" s="231" t="s">
        <v>162</v>
      </c>
      <c r="AU894" s="231" t="s">
        <v>90</v>
      </c>
      <c r="AV894" s="13" t="s">
        <v>90</v>
      </c>
      <c r="AW894" s="13" t="s">
        <v>41</v>
      </c>
      <c r="AX894" s="13" t="s">
        <v>79</v>
      </c>
      <c r="AY894" s="231" t="s">
        <v>151</v>
      </c>
    </row>
    <row r="895" spans="2:65" s="13" customFormat="1" x14ac:dyDescent="0.3">
      <c r="B895" s="220"/>
      <c r="C895" s="221"/>
      <c r="D895" s="207" t="s">
        <v>162</v>
      </c>
      <c r="E895" s="232" t="s">
        <v>77</v>
      </c>
      <c r="F895" s="233" t="s">
        <v>883</v>
      </c>
      <c r="G895" s="221"/>
      <c r="H895" s="234">
        <v>4.46</v>
      </c>
      <c r="I895" s="226"/>
      <c r="J895" s="221"/>
      <c r="K895" s="221"/>
      <c r="L895" s="227"/>
      <c r="M895" s="228"/>
      <c r="N895" s="229"/>
      <c r="O895" s="229"/>
      <c r="P895" s="229"/>
      <c r="Q895" s="229"/>
      <c r="R895" s="229"/>
      <c r="S895" s="229"/>
      <c r="T895" s="230"/>
      <c r="AT895" s="231" t="s">
        <v>162</v>
      </c>
      <c r="AU895" s="231" t="s">
        <v>90</v>
      </c>
      <c r="AV895" s="13" t="s">
        <v>90</v>
      </c>
      <c r="AW895" s="13" t="s">
        <v>41</v>
      </c>
      <c r="AX895" s="13" t="s">
        <v>79</v>
      </c>
      <c r="AY895" s="231" t="s">
        <v>151</v>
      </c>
    </row>
    <row r="896" spans="2:65" s="14" customFormat="1" x14ac:dyDescent="0.3">
      <c r="B896" s="235"/>
      <c r="C896" s="236"/>
      <c r="D896" s="222" t="s">
        <v>162</v>
      </c>
      <c r="E896" s="237" t="s">
        <v>77</v>
      </c>
      <c r="F896" s="238" t="s">
        <v>174</v>
      </c>
      <c r="G896" s="236"/>
      <c r="H896" s="239">
        <v>21.62</v>
      </c>
      <c r="I896" s="240"/>
      <c r="J896" s="236"/>
      <c r="K896" s="236"/>
      <c r="L896" s="241"/>
      <c r="M896" s="242"/>
      <c r="N896" s="243"/>
      <c r="O896" s="243"/>
      <c r="P896" s="243"/>
      <c r="Q896" s="243"/>
      <c r="R896" s="243"/>
      <c r="S896" s="243"/>
      <c r="T896" s="244"/>
      <c r="AT896" s="245" t="s">
        <v>162</v>
      </c>
      <c r="AU896" s="245" t="s">
        <v>90</v>
      </c>
      <c r="AV896" s="14" t="s">
        <v>158</v>
      </c>
      <c r="AW896" s="14" t="s">
        <v>41</v>
      </c>
      <c r="AX896" s="14" t="s">
        <v>23</v>
      </c>
      <c r="AY896" s="245" t="s">
        <v>151</v>
      </c>
    </row>
    <row r="897" spans="2:65" s="1" customFormat="1" ht="31.5" customHeight="1" x14ac:dyDescent="0.3">
      <c r="B897" s="36"/>
      <c r="C897" s="195" t="s">
        <v>884</v>
      </c>
      <c r="D897" s="195" t="s">
        <v>153</v>
      </c>
      <c r="E897" s="196" t="s">
        <v>885</v>
      </c>
      <c r="F897" s="197" t="s">
        <v>886</v>
      </c>
      <c r="G897" s="198" t="s">
        <v>156</v>
      </c>
      <c r="H897" s="199">
        <v>5.6479999999999997</v>
      </c>
      <c r="I897" s="200"/>
      <c r="J897" s="201">
        <f>ROUND(I897*H897,2)</f>
        <v>0</v>
      </c>
      <c r="K897" s="197" t="s">
        <v>157</v>
      </c>
      <c r="L897" s="56"/>
      <c r="M897" s="202" t="s">
        <v>77</v>
      </c>
      <c r="N897" s="203" t="s">
        <v>50</v>
      </c>
      <c r="O897" s="37"/>
      <c r="P897" s="204">
        <f>O897*H897</f>
        <v>0</v>
      </c>
      <c r="Q897" s="204">
        <v>0</v>
      </c>
      <c r="R897" s="204">
        <f>Q897*H897</f>
        <v>0</v>
      </c>
      <c r="S897" s="204">
        <v>5.8999999999999997E-2</v>
      </c>
      <c r="T897" s="205">
        <f>S897*H897</f>
        <v>0.33323199999999997</v>
      </c>
      <c r="AR897" s="19" t="s">
        <v>158</v>
      </c>
      <c r="AT897" s="19" t="s">
        <v>153</v>
      </c>
      <c r="AU897" s="19" t="s">
        <v>90</v>
      </c>
      <c r="AY897" s="19" t="s">
        <v>151</v>
      </c>
      <c r="BE897" s="206">
        <f>IF(N897="základní",J897,0)</f>
        <v>0</v>
      </c>
      <c r="BF897" s="206">
        <f>IF(N897="snížená",J897,0)</f>
        <v>0</v>
      </c>
      <c r="BG897" s="206">
        <f>IF(N897="zákl. přenesená",J897,0)</f>
        <v>0</v>
      </c>
      <c r="BH897" s="206">
        <f>IF(N897="sníž. přenesená",J897,0)</f>
        <v>0</v>
      </c>
      <c r="BI897" s="206">
        <f>IF(N897="nulová",J897,0)</f>
        <v>0</v>
      </c>
      <c r="BJ897" s="19" t="s">
        <v>90</v>
      </c>
      <c r="BK897" s="206">
        <f>ROUND(I897*H897,2)</f>
        <v>0</v>
      </c>
      <c r="BL897" s="19" t="s">
        <v>158</v>
      </c>
      <c r="BM897" s="19" t="s">
        <v>887</v>
      </c>
    </row>
    <row r="898" spans="2:65" s="1" customFormat="1" ht="27" x14ac:dyDescent="0.3">
      <c r="B898" s="36"/>
      <c r="C898" s="58"/>
      <c r="D898" s="207" t="s">
        <v>160</v>
      </c>
      <c r="E898" s="58"/>
      <c r="F898" s="208" t="s">
        <v>888</v>
      </c>
      <c r="G898" s="58"/>
      <c r="H898" s="58"/>
      <c r="I898" s="163"/>
      <c r="J898" s="58"/>
      <c r="K898" s="58"/>
      <c r="L898" s="56"/>
      <c r="M898" s="73"/>
      <c r="N898" s="37"/>
      <c r="O898" s="37"/>
      <c r="P898" s="37"/>
      <c r="Q898" s="37"/>
      <c r="R898" s="37"/>
      <c r="S898" s="37"/>
      <c r="T898" s="74"/>
      <c r="AT898" s="19" t="s">
        <v>160</v>
      </c>
      <c r="AU898" s="19" t="s">
        <v>90</v>
      </c>
    </row>
    <row r="899" spans="2:65" s="12" customFormat="1" x14ac:dyDescent="0.3">
      <c r="B899" s="209"/>
      <c r="C899" s="210"/>
      <c r="D899" s="207" t="s">
        <v>162</v>
      </c>
      <c r="E899" s="211" t="s">
        <v>77</v>
      </c>
      <c r="F899" s="212" t="s">
        <v>163</v>
      </c>
      <c r="G899" s="210"/>
      <c r="H899" s="213" t="s">
        <v>77</v>
      </c>
      <c r="I899" s="214"/>
      <c r="J899" s="210"/>
      <c r="K899" s="210"/>
      <c r="L899" s="215"/>
      <c r="M899" s="216"/>
      <c r="N899" s="217"/>
      <c r="O899" s="217"/>
      <c r="P899" s="217"/>
      <c r="Q899" s="217"/>
      <c r="R899" s="217"/>
      <c r="S899" s="217"/>
      <c r="T899" s="218"/>
      <c r="AT899" s="219" t="s">
        <v>162</v>
      </c>
      <c r="AU899" s="219" t="s">
        <v>90</v>
      </c>
      <c r="AV899" s="12" t="s">
        <v>23</v>
      </c>
      <c r="AW899" s="12" t="s">
        <v>41</v>
      </c>
      <c r="AX899" s="12" t="s">
        <v>79</v>
      </c>
      <c r="AY899" s="219" t="s">
        <v>151</v>
      </c>
    </row>
    <row r="900" spans="2:65" s="12" customFormat="1" x14ac:dyDescent="0.3">
      <c r="B900" s="209"/>
      <c r="C900" s="210"/>
      <c r="D900" s="207" t="s">
        <v>162</v>
      </c>
      <c r="E900" s="211" t="s">
        <v>77</v>
      </c>
      <c r="F900" s="212" t="s">
        <v>889</v>
      </c>
      <c r="G900" s="210"/>
      <c r="H900" s="213" t="s">
        <v>77</v>
      </c>
      <c r="I900" s="214"/>
      <c r="J900" s="210"/>
      <c r="K900" s="210"/>
      <c r="L900" s="215"/>
      <c r="M900" s="216"/>
      <c r="N900" s="217"/>
      <c r="O900" s="217"/>
      <c r="P900" s="217"/>
      <c r="Q900" s="217"/>
      <c r="R900" s="217"/>
      <c r="S900" s="217"/>
      <c r="T900" s="218"/>
      <c r="AT900" s="219" t="s">
        <v>162</v>
      </c>
      <c r="AU900" s="219" t="s">
        <v>90</v>
      </c>
      <c r="AV900" s="12" t="s">
        <v>23</v>
      </c>
      <c r="AW900" s="12" t="s">
        <v>41</v>
      </c>
      <c r="AX900" s="12" t="s">
        <v>79</v>
      </c>
      <c r="AY900" s="219" t="s">
        <v>151</v>
      </c>
    </row>
    <row r="901" spans="2:65" s="13" customFormat="1" x14ac:dyDescent="0.3">
      <c r="B901" s="220"/>
      <c r="C901" s="221"/>
      <c r="D901" s="222" t="s">
        <v>162</v>
      </c>
      <c r="E901" s="223" t="s">
        <v>77</v>
      </c>
      <c r="F901" s="224" t="s">
        <v>890</v>
      </c>
      <c r="G901" s="221"/>
      <c r="H901" s="225">
        <v>5.6479999999999997</v>
      </c>
      <c r="I901" s="226"/>
      <c r="J901" s="221"/>
      <c r="K901" s="221"/>
      <c r="L901" s="227"/>
      <c r="M901" s="228"/>
      <c r="N901" s="229"/>
      <c r="O901" s="229"/>
      <c r="P901" s="229"/>
      <c r="Q901" s="229"/>
      <c r="R901" s="229"/>
      <c r="S901" s="229"/>
      <c r="T901" s="230"/>
      <c r="AT901" s="231" t="s">
        <v>162</v>
      </c>
      <c r="AU901" s="231" t="s">
        <v>90</v>
      </c>
      <c r="AV901" s="13" t="s">
        <v>90</v>
      </c>
      <c r="AW901" s="13" t="s">
        <v>41</v>
      </c>
      <c r="AX901" s="13" t="s">
        <v>23</v>
      </c>
      <c r="AY901" s="231" t="s">
        <v>151</v>
      </c>
    </row>
    <row r="902" spans="2:65" s="1" customFormat="1" ht="22.5" customHeight="1" x14ac:dyDescent="0.3">
      <c r="B902" s="36"/>
      <c r="C902" s="195" t="s">
        <v>891</v>
      </c>
      <c r="D902" s="195" t="s">
        <v>153</v>
      </c>
      <c r="E902" s="196" t="s">
        <v>892</v>
      </c>
      <c r="F902" s="197" t="s">
        <v>893</v>
      </c>
      <c r="G902" s="198" t="s">
        <v>156</v>
      </c>
      <c r="H902" s="199">
        <v>1084.5830000000001</v>
      </c>
      <c r="I902" s="200"/>
      <c r="J902" s="201">
        <f>ROUND(I902*H902,2)</f>
        <v>0</v>
      </c>
      <c r="K902" s="197" t="s">
        <v>157</v>
      </c>
      <c r="L902" s="56"/>
      <c r="M902" s="202" t="s">
        <v>77</v>
      </c>
      <c r="N902" s="203" t="s">
        <v>50</v>
      </c>
      <c r="O902" s="37"/>
      <c r="P902" s="204">
        <f>O902*H902</f>
        <v>0</v>
      </c>
      <c r="Q902" s="204">
        <v>0</v>
      </c>
      <c r="R902" s="204">
        <f>Q902*H902</f>
        <v>0</v>
      </c>
      <c r="S902" s="204">
        <v>5.0000000000000001E-3</v>
      </c>
      <c r="T902" s="205">
        <f>S902*H902</f>
        <v>5.4229150000000006</v>
      </c>
      <c r="AR902" s="19" t="s">
        <v>158</v>
      </c>
      <c r="AT902" s="19" t="s">
        <v>153</v>
      </c>
      <c r="AU902" s="19" t="s">
        <v>90</v>
      </c>
      <c r="AY902" s="19" t="s">
        <v>151</v>
      </c>
      <c r="BE902" s="206">
        <f>IF(N902="základní",J902,0)</f>
        <v>0</v>
      </c>
      <c r="BF902" s="206">
        <f>IF(N902="snížená",J902,0)</f>
        <v>0</v>
      </c>
      <c r="BG902" s="206">
        <f>IF(N902="zákl. přenesená",J902,0)</f>
        <v>0</v>
      </c>
      <c r="BH902" s="206">
        <f>IF(N902="sníž. přenesená",J902,0)</f>
        <v>0</v>
      </c>
      <c r="BI902" s="206">
        <f>IF(N902="nulová",J902,0)</f>
        <v>0</v>
      </c>
      <c r="BJ902" s="19" t="s">
        <v>90</v>
      </c>
      <c r="BK902" s="206">
        <f>ROUND(I902*H902,2)</f>
        <v>0</v>
      </c>
      <c r="BL902" s="19" t="s">
        <v>158</v>
      </c>
      <c r="BM902" s="19" t="s">
        <v>894</v>
      </c>
    </row>
    <row r="903" spans="2:65" s="1" customFormat="1" ht="27" x14ac:dyDescent="0.3">
      <c r="B903" s="36"/>
      <c r="C903" s="58"/>
      <c r="D903" s="207" t="s">
        <v>160</v>
      </c>
      <c r="E903" s="58"/>
      <c r="F903" s="208" t="s">
        <v>895</v>
      </c>
      <c r="G903" s="58"/>
      <c r="H903" s="58"/>
      <c r="I903" s="163"/>
      <c r="J903" s="58"/>
      <c r="K903" s="58"/>
      <c r="L903" s="56"/>
      <c r="M903" s="73"/>
      <c r="N903" s="37"/>
      <c r="O903" s="37"/>
      <c r="P903" s="37"/>
      <c r="Q903" s="37"/>
      <c r="R903" s="37"/>
      <c r="S903" s="37"/>
      <c r="T903" s="74"/>
      <c r="AT903" s="19" t="s">
        <v>160</v>
      </c>
      <c r="AU903" s="19" t="s">
        <v>90</v>
      </c>
    </row>
    <row r="904" spans="2:65" s="12" customFormat="1" x14ac:dyDescent="0.3">
      <c r="B904" s="209"/>
      <c r="C904" s="210"/>
      <c r="D904" s="207" t="s">
        <v>162</v>
      </c>
      <c r="E904" s="211" t="s">
        <v>77</v>
      </c>
      <c r="F904" s="212" t="s">
        <v>204</v>
      </c>
      <c r="G904" s="210"/>
      <c r="H904" s="213" t="s">
        <v>77</v>
      </c>
      <c r="I904" s="214"/>
      <c r="J904" s="210"/>
      <c r="K904" s="210"/>
      <c r="L904" s="215"/>
      <c r="M904" s="216"/>
      <c r="N904" s="217"/>
      <c r="O904" s="217"/>
      <c r="P904" s="217"/>
      <c r="Q904" s="217"/>
      <c r="R904" s="217"/>
      <c r="S904" s="217"/>
      <c r="T904" s="218"/>
      <c r="AT904" s="219" t="s">
        <v>162</v>
      </c>
      <c r="AU904" s="219" t="s">
        <v>90</v>
      </c>
      <c r="AV904" s="12" t="s">
        <v>23</v>
      </c>
      <c r="AW904" s="12" t="s">
        <v>41</v>
      </c>
      <c r="AX904" s="12" t="s">
        <v>79</v>
      </c>
      <c r="AY904" s="219" t="s">
        <v>151</v>
      </c>
    </row>
    <row r="905" spans="2:65" s="12" customFormat="1" x14ac:dyDescent="0.3">
      <c r="B905" s="209"/>
      <c r="C905" s="210"/>
      <c r="D905" s="207" t="s">
        <v>162</v>
      </c>
      <c r="E905" s="211" t="s">
        <v>77</v>
      </c>
      <c r="F905" s="212" t="s">
        <v>658</v>
      </c>
      <c r="G905" s="210"/>
      <c r="H905" s="213" t="s">
        <v>77</v>
      </c>
      <c r="I905" s="214"/>
      <c r="J905" s="210"/>
      <c r="K905" s="210"/>
      <c r="L905" s="215"/>
      <c r="M905" s="216"/>
      <c r="N905" s="217"/>
      <c r="O905" s="217"/>
      <c r="P905" s="217"/>
      <c r="Q905" s="217"/>
      <c r="R905" s="217"/>
      <c r="S905" s="217"/>
      <c r="T905" s="218"/>
      <c r="AT905" s="219" t="s">
        <v>162</v>
      </c>
      <c r="AU905" s="219" t="s">
        <v>90</v>
      </c>
      <c r="AV905" s="12" t="s">
        <v>23</v>
      </c>
      <c r="AW905" s="12" t="s">
        <v>41</v>
      </c>
      <c r="AX905" s="12" t="s">
        <v>79</v>
      </c>
      <c r="AY905" s="219" t="s">
        <v>151</v>
      </c>
    </row>
    <row r="906" spans="2:65" s="13" customFormat="1" x14ac:dyDescent="0.3">
      <c r="B906" s="220"/>
      <c r="C906" s="221"/>
      <c r="D906" s="222" t="s">
        <v>162</v>
      </c>
      <c r="E906" s="223" t="s">
        <v>77</v>
      </c>
      <c r="F906" s="224" t="s">
        <v>659</v>
      </c>
      <c r="G906" s="221"/>
      <c r="H906" s="225">
        <v>1084.5830000000001</v>
      </c>
      <c r="I906" s="226"/>
      <c r="J906" s="221"/>
      <c r="K906" s="221"/>
      <c r="L906" s="227"/>
      <c r="M906" s="228"/>
      <c r="N906" s="229"/>
      <c r="O906" s="229"/>
      <c r="P906" s="229"/>
      <c r="Q906" s="229"/>
      <c r="R906" s="229"/>
      <c r="S906" s="229"/>
      <c r="T906" s="230"/>
      <c r="AT906" s="231" t="s">
        <v>162</v>
      </c>
      <c r="AU906" s="231" t="s">
        <v>90</v>
      </c>
      <c r="AV906" s="13" t="s">
        <v>90</v>
      </c>
      <c r="AW906" s="13" t="s">
        <v>41</v>
      </c>
      <c r="AX906" s="13" t="s">
        <v>23</v>
      </c>
      <c r="AY906" s="231" t="s">
        <v>151</v>
      </c>
    </row>
    <row r="907" spans="2:65" s="1" customFormat="1" ht="22.5" customHeight="1" x14ac:dyDescent="0.3">
      <c r="B907" s="36"/>
      <c r="C907" s="195" t="s">
        <v>896</v>
      </c>
      <c r="D907" s="195" t="s">
        <v>153</v>
      </c>
      <c r="E907" s="196" t="s">
        <v>897</v>
      </c>
      <c r="F907" s="197" t="s">
        <v>898</v>
      </c>
      <c r="G907" s="198" t="s">
        <v>156</v>
      </c>
      <c r="H907" s="199">
        <v>21.62</v>
      </c>
      <c r="I907" s="200"/>
      <c r="J907" s="201">
        <f>ROUND(I907*H907,2)</f>
        <v>0</v>
      </c>
      <c r="K907" s="197" t="s">
        <v>157</v>
      </c>
      <c r="L907" s="56"/>
      <c r="M907" s="202" t="s">
        <v>77</v>
      </c>
      <c r="N907" s="203" t="s">
        <v>50</v>
      </c>
      <c r="O907" s="37"/>
      <c r="P907" s="204">
        <f>O907*H907</f>
        <v>0</v>
      </c>
      <c r="Q907" s="204">
        <v>0</v>
      </c>
      <c r="R907" s="204">
        <f>Q907*H907</f>
        <v>0</v>
      </c>
      <c r="S907" s="204">
        <v>0</v>
      </c>
      <c r="T907" s="205">
        <f>S907*H907</f>
        <v>0</v>
      </c>
      <c r="AR907" s="19" t="s">
        <v>158</v>
      </c>
      <c r="AT907" s="19" t="s">
        <v>153</v>
      </c>
      <c r="AU907" s="19" t="s">
        <v>90</v>
      </c>
      <c r="AY907" s="19" t="s">
        <v>151</v>
      </c>
      <c r="BE907" s="206">
        <f>IF(N907="základní",J907,0)</f>
        <v>0</v>
      </c>
      <c r="BF907" s="206">
        <f>IF(N907="snížená",J907,0)</f>
        <v>0</v>
      </c>
      <c r="BG907" s="206">
        <f>IF(N907="zákl. přenesená",J907,0)</f>
        <v>0</v>
      </c>
      <c r="BH907" s="206">
        <f>IF(N907="sníž. přenesená",J907,0)</f>
        <v>0</v>
      </c>
      <c r="BI907" s="206">
        <f>IF(N907="nulová",J907,0)</f>
        <v>0</v>
      </c>
      <c r="BJ907" s="19" t="s">
        <v>90</v>
      </c>
      <c r="BK907" s="206">
        <f>ROUND(I907*H907,2)</f>
        <v>0</v>
      </c>
      <c r="BL907" s="19" t="s">
        <v>158</v>
      </c>
      <c r="BM907" s="19" t="s">
        <v>899</v>
      </c>
    </row>
    <row r="908" spans="2:65" s="1" customFormat="1" x14ac:dyDescent="0.3">
      <c r="B908" s="36"/>
      <c r="C908" s="58"/>
      <c r="D908" s="207" t="s">
        <v>160</v>
      </c>
      <c r="E908" s="58"/>
      <c r="F908" s="208" t="s">
        <v>900</v>
      </c>
      <c r="G908" s="58"/>
      <c r="H908" s="58"/>
      <c r="I908" s="163"/>
      <c r="J908" s="58"/>
      <c r="K908" s="58"/>
      <c r="L908" s="56"/>
      <c r="M908" s="73"/>
      <c r="N908" s="37"/>
      <c r="O908" s="37"/>
      <c r="P908" s="37"/>
      <c r="Q908" s="37"/>
      <c r="R908" s="37"/>
      <c r="S908" s="37"/>
      <c r="T908" s="74"/>
      <c r="AT908" s="19" t="s">
        <v>160</v>
      </c>
      <c r="AU908" s="19" t="s">
        <v>90</v>
      </c>
    </row>
    <row r="909" spans="2:65" s="12" customFormat="1" x14ac:dyDescent="0.3">
      <c r="B909" s="209"/>
      <c r="C909" s="210"/>
      <c r="D909" s="207" t="s">
        <v>162</v>
      </c>
      <c r="E909" s="211" t="s">
        <v>77</v>
      </c>
      <c r="F909" s="212" t="s">
        <v>163</v>
      </c>
      <c r="G909" s="210"/>
      <c r="H909" s="213" t="s">
        <v>77</v>
      </c>
      <c r="I909" s="214"/>
      <c r="J909" s="210"/>
      <c r="K909" s="210"/>
      <c r="L909" s="215"/>
      <c r="M909" s="216"/>
      <c r="N909" s="217"/>
      <c r="O909" s="217"/>
      <c r="P909" s="217"/>
      <c r="Q909" s="217"/>
      <c r="R909" s="217"/>
      <c r="S909" s="217"/>
      <c r="T909" s="218"/>
      <c r="AT909" s="219" t="s">
        <v>162</v>
      </c>
      <c r="AU909" s="219" t="s">
        <v>90</v>
      </c>
      <c r="AV909" s="12" t="s">
        <v>23</v>
      </c>
      <c r="AW909" s="12" t="s">
        <v>41</v>
      </c>
      <c r="AX909" s="12" t="s">
        <v>79</v>
      </c>
      <c r="AY909" s="219" t="s">
        <v>151</v>
      </c>
    </row>
    <row r="910" spans="2:65" s="12" customFormat="1" x14ac:dyDescent="0.3">
      <c r="B910" s="209"/>
      <c r="C910" s="210"/>
      <c r="D910" s="207" t="s">
        <v>162</v>
      </c>
      <c r="E910" s="211" t="s">
        <v>77</v>
      </c>
      <c r="F910" s="212" t="s">
        <v>901</v>
      </c>
      <c r="G910" s="210"/>
      <c r="H910" s="213" t="s">
        <v>77</v>
      </c>
      <c r="I910" s="214"/>
      <c r="J910" s="210"/>
      <c r="K910" s="210"/>
      <c r="L910" s="215"/>
      <c r="M910" s="216"/>
      <c r="N910" s="217"/>
      <c r="O910" s="217"/>
      <c r="P910" s="217"/>
      <c r="Q910" s="217"/>
      <c r="R910" s="217"/>
      <c r="S910" s="217"/>
      <c r="T910" s="218"/>
      <c r="AT910" s="219" t="s">
        <v>162</v>
      </c>
      <c r="AU910" s="219" t="s">
        <v>90</v>
      </c>
      <c r="AV910" s="12" t="s">
        <v>23</v>
      </c>
      <c r="AW910" s="12" t="s">
        <v>41</v>
      </c>
      <c r="AX910" s="12" t="s">
        <v>79</v>
      </c>
      <c r="AY910" s="219" t="s">
        <v>151</v>
      </c>
    </row>
    <row r="911" spans="2:65" s="13" customFormat="1" x14ac:dyDescent="0.3">
      <c r="B911" s="220"/>
      <c r="C911" s="221"/>
      <c r="D911" s="207" t="s">
        <v>162</v>
      </c>
      <c r="E911" s="232" t="s">
        <v>77</v>
      </c>
      <c r="F911" s="233" t="s">
        <v>263</v>
      </c>
      <c r="G911" s="221"/>
      <c r="H911" s="234">
        <v>17.16</v>
      </c>
      <c r="I911" s="226"/>
      <c r="J911" s="221"/>
      <c r="K911" s="221"/>
      <c r="L911" s="227"/>
      <c r="M911" s="228"/>
      <c r="N911" s="229"/>
      <c r="O911" s="229"/>
      <c r="P911" s="229"/>
      <c r="Q911" s="229"/>
      <c r="R911" s="229"/>
      <c r="S911" s="229"/>
      <c r="T911" s="230"/>
      <c r="AT911" s="231" t="s">
        <v>162</v>
      </c>
      <c r="AU911" s="231" t="s">
        <v>90</v>
      </c>
      <c r="AV911" s="13" t="s">
        <v>90</v>
      </c>
      <c r="AW911" s="13" t="s">
        <v>41</v>
      </c>
      <c r="AX911" s="13" t="s">
        <v>79</v>
      </c>
      <c r="AY911" s="231" t="s">
        <v>151</v>
      </c>
    </row>
    <row r="912" spans="2:65" s="13" customFormat="1" x14ac:dyDescent="0.3">
      <c r="B912" s="220"/>
      <c r="C912" s="221"/>
      <c r="D912" s="207" t="s">
        <v>162</v>
      </c>
      <c r="E912" s="232" t="s">
        <v>77</v>
      </c>
      <c r="F912" s="233" t="s">
        <v>883</v>
      </c>
      <c r="G912" s="221"/>
      <c r="H912" s="234">
        <v>4.46</v>
      </c>
      <c r="I912" s="226"/>
      <c r="J912" s="221"/>
      <c r="K912" s="221"/>
      <c r="L912" s="227"/>
      <c r="M912" s="228"/>
      <c r="N912" s="229"/>
      <c r="O912" s="229"/>
      <c r="P912" s="229"/>
      <c r="Q912" s="229"/>
      <c r="R912" s="229"/>
      <c r="S912" s="229"/>
      <c r="T912" s="230"/>
      <c r="AT912" s="231" t="s">
        <v>162</v>
      </c>
      <c r="AU912" s="231" t="s">
        <v>90</v>
      </c>
      <c r="AV912" s="13" t="s">
        <v>90</v>
      </c>
      <c r="AW912" s="13" t="s">
        <v>41</v>
      </c>
      <c r="AX912" s="13" t="s">
        <v>79</v>
      </c>
      <c r="AY912" s="231" t="s">
        <v>151</v>
      </c>
    </row>
    <row r="913" spans="2:65" s="14" customFormat="1" x14ac:dyDescent="0.3">
      <c r="B913" s="235"/>
      <c r="C913" s="236"/>
      <c r="D913" s="207" t="s">
        <v>162</v>
      </c>
      <c r="E913" s="257" t="s">
        <v>77</v>
      </c>
      <c r="F913" s="258" t="s">
        <v>174</v>
      </c>
      <c r="G913" s="236"/>
      <c r="H913" s="259">
        <v>21.62</v>
      </c>
      <c r="I913" s="240"/>
      <c r="J913" s="236"/>
      <c r="K913" s="236"/>
      <c r="L913" s="241"/>
      <c r="M913" s="242"/>
      <c r="N913" s="243"/>
      <c r="O913" s="243"/>
      <c r="P913" s="243"/>
      <c r="Q913" s="243"/>
      <c r="R913" s="243"/>
      <c r="S913" s="243"/>
      <c r="T913" s="244"/>
      <c r="AT913" s="245" t="s">
        <v>162</v>
      </c>
      <c r="AU913" s="245" t="s">
        <v>90</v>
      </c>
      <c r="AV913" s="14" t="s">
        <v>158</v>
      </c>
      <c r="AW913" s="14" t="s">
        <v>41</v>
      </c>
      <c r="AX913" s="14" t="s">
        <v>23</v>
      </c>
      <c r="AY913" s="245" t="s">
        <v>151</v>
      </c>
    </row>
    <row r="914" spans="2:65" s="11" customFormat="1" ht="29.85" customHeight="1" x14ac:dyDescent="0.3">
      <c r="B914" s="178"/>
      <c r="C914" s="179"/>
      <c r="D914" s="192" t="s">
        <v>78</v>
      </c>
      <c r="E914" s="193" t="s">
        <v>902</v>
      </c>
      <c r="F914" s="193" t="s">
        <v>903</v>
      </c>
      <c r="G914" s="179"/>
      <c r="H914" s="179"/>
      <c r="I914" s="182"/>
      <c r="J914" s="194">
        <f>BK914</f>
        <v>0</v>
      </c>
      <c r="K914" s="179"/>
      <c r="L914" s="184"/>
      <c r="M914" s="185"/>
      <c r="N914" s="186"/>
      <c r="O914" s="186"/>
      <c r="P914" s="187">
        <f>SUM(P915:P923)</f>
        <v>0</v>
      </c>
      <c r="Q914" s="186"/>
      <c r="R914" s="187">
        <f>SUM(R915:R923)</f>
        <v>0</v>
      </c>
      <c r="S914" s="186"/>
      <c r="T914" s="188">
        <f>SUM(T915:T923)</f>
        <v>0</v>
      </c>
      <c r="AR914" s="189" t="s">
        <v>23</v>
      </c>
      <c r="AT914" s="190" t="s">
        <v>78</v>
      </c>
      <c r="AU914" s="190" t="s">
        <v>23</v>
      </c>
      <c r="AY914" s="189" t="s">
        <v>151</v>
      </c>
      <c r="BK914" s="191">
        <f>SUM(BK915:BK923)</f>
        <v>0</v>
      </c>
    </row>
    <row r="915" spans="2:65" s="1" customFormat="1" ht="31.5" customHeight="1" x14ac:dyDescent="0.3">
      <c r="B915" s="36"/>
      <c r="C915" s="195" t="s">
        <v>904</v>
      </c>
      <c r="D915" s="195" t="s">
        <v>153</v>
      </c>
      <c r="E915" s="196" t="s">
        <v>905</v>
      </c>
      <c r="F915" s="197" t="s">
        <v>906</v>
      </c>
      <c r="G915" s="198" t="s">
        <v>194</v>
      </c>
      <c r="H915" s="199">
        <v>13.727</v>
      </c>
      <c r="I915" s="200"/>
      <c r="J915" s="201">
        <f>ROUND(I915*H915,2)</f>
        <v>0</v>
      </c>
      <c r="K915" s="197" t="s">
        <v>157</v>
      </c>
      <c r="L915" s="56"/>
      <c r="M915" s="202" t="s">
        <v>77</v>
      </c>
      <c r="N915" s="203" t="s">
        <v>50</v>
      </c>
      <c r="O915" s="37"/>
      <c r="P915" s="204">
        <f>O915*H915</f>
        <v>0</v>
      </c>
      <c r="Q915" s="204">
        <v>0</v>
      </c>
      <c r="R915" s="204">
        <f>Q915*H915</f>
        <v>0</v>
      </c>
      <c r="S915" s="204">
        <v>0</v>
      </c>
      <c r="T915" s="205">
        <f>S915*H915</f>
        <v>0</v>
      </c>
      <c r="AR915" s="19" t="s">
        <v>158</v>
      </c>
      <c r="AT915" s="19" t="s">
        <v>153</v>
      </c>
      <c r="AU915" s="19" t="s">
        <v>90</v>
      </c>
      <c r="AY915" s="19" t="s">
        <v>151</v>
      </c>
      <c r="BE915" s="206">
        <f>IF(N915="základní",J915,0)</f>
        <v>0</v>
      </c>
      <c r="BF915" s="206">
        <f>IF(N915="snížená",J915,0)</f>
        <v>0</v>
      </c>
      <c r="BG915" s="206">
        <f>IF(N915="zákl. přenesená",J915,0)</f>
        <v>0</v>
      </c>
      <c r="BH915" s="206">
        <f>IF(N915="sníž. přenesená",J915,0)</f>
        <v>0</v>
      </c>
      <c r="BI915" s="206">
        <f>IF(N915="nulová",J915,0)</f>
        <v>0</v>
      </c>
      <c r="BJ915" s="19" t="s">
        <v>90</v>
      </c>
      <c r="BK915" s="206">
        <f>ROUND(I915*H915,2)</f>
        <v>0</v>
      </c>
      <c r="BL915" s="19" t="s">
        <v>158</v>
      </c>
      <c r="BM915" s="19" t="s">
        <v>907</v>
      </c>
    </row>
    <row r="916" spans="2:65" s="1" customFormat="1" ht="27" x14ac:dyDescent="0.3">
      <c r="B916" s="36"/>
      <c r="C916" s="58"/>
      <c r="D916" s="222" t="s">
        <v>160</v>
      </c>
      <c r="E916" s="58"/>
      <c r="F916" s="246" t="s">
        <v>908</v>
      </c>
      <c r="G916" s="58"/>
      <c r="H916" s="58"/>
      <c r="I916" s="163"/>
      <c r="J916" s="58"/>
      <c r="K916" s="58"/>
      <c r="L916" s="56"/>
      <c r="M916" s="73"/>
      <c r="N916" s="37"/>
      <c r="O916" s="37"/>
      <c r="P916" s="37"/>
      <c r="Q916" s="37"/>
      <c r="R916" s="37"/>
      <c r="S916" s="37"/>
      <c r="T916" s="74"/>
      <c r="AT916" s="19" t="s">
        <v>160</v>
      </c>
      <c r="AU916" s="19" t="s">
        <v>90</v>
      </c>
    </row>
    <row r="917" spans="2:65" s="1" customFormat="1" ht="22.5" customHeight="1" x14ac:dyDescent="0.3">
      <c r="B917" s="36"/>
      <c r="C917" s="195" t="s">
        <v>909</v>
      </c>
      <c r="D917" s="195" t="s">
        <v>153</v>
      </c>
      <c r="E917" s="196" t="s">
        <v>910</v>
      </c>
      <c r="F917" s="197" t="s">
        <v>911</v>
      </c>
      <c r="G917" s="198" t="s">
        <v>194</v>
      </c>
      <c r="H917" s="199">
        <v>13.727</v>
      </c>
      <c r="I917" s="200"/>
      <c r="J917" s="201">
        <f>ROUND(I917*H917,2)</f>
        <v>0</v>
      </c>
      <c r="K917" s="197" t="s">
        <v>157</v>
      </c>
      <c r="L917" s="56"/>
      <c r="M917" s="202" t="s">
        <v>77</v>
      </c>
      <c r="N917" s="203" t="s">
        <v>50</v>
      </c>
      <c r="O917" s="37"/>
      <c r="P917" s="204">
        <f>O917*H917</f>
        <v>0</v>
      </c>
      <c r="Q917" s="204">
        <v>0</v>
      </c>
      <c r="R917" s="204">
        <f>Q917*H917</f>
        <v>0</v>
      </c>
      <c r="S917" s="204">
        <v>0</v>
      </c>
      <c r="T917" s="205">
        <f>S917*H917</f>
        <v>0</v>
      </c>
      <c r="AR917" s="19" t="s">
        <v>158</v>
      </c>
      <c r="AT917" s="19" t="s">
        <v>153</v>
      </c>
      <c r="AU917" s="19" t="s">
        <v>90</v>
      </c>
      <c r="AY917" s="19" t="s">
        <v>151</v>
      </c>
      <c r="BE917" s="206">
        <f>IF(N917="základní",J917,0)</f>
        <v>0</v>
      </c>
      <c r="BF917" s="206">
        <f>IF(N917="snížená",J917,0)</f>
        <v>0</v>
      </c>
      <c r="BG917" s="206">
        <f>IF(N917="zákl. přenesená",J917,0)</f>
        <v>0</v>
      </c>
      <c r="BH917" s="206">
        <f>IF(N917="sníž. přenesená",J917,0)</f>
        <v>0</v>
      </c>
      <c r="BI917" s="206">
        <f>IF(N917="nulová",J917,0)</f>
        <v>0</v>
      </c>
      <c r="BJ917" s="19" t="s">
        <v>90</v>
      </c>
      <c r="BK917" s="206">
        <f>ROUND(I917*H917,2)</f>
        <v>0</v>
      </c>
      <c r="BL917" s="19" t="s">
        <v>158</v>
      </c>
      <c r="BM917" s="19" t="s">
        <v>912</v>
      </c>
    </row>
    <row r="918" spans="2:65" s="1" customFormat="1" x14ac:dyDescent="0.3">
      <c r="B918" s="36"/>
      <c r="C918" s="58"/>
      <c r="D918" s="222" t="s">
        <v>160</v>
      </c>
      <c r="E918" s="58"/>
      <c r="F918" s="246" t="s">
        <v>913</v>
      </c>
      <c r="G918" s="58"/>
      <c r="H918" s="58"/>
      <c r="I918" s="163"/>
      <c r="J918" s="58"/>
      <c r="K918" s="58"/>
      <c r="L918" s="56"/>
      <c r="M918" s="73"/>
      <c r="N918" s="37"/>
      <c r="O918" s="37"/>
      <c r="P918" s="37"/>
      <c r="Q918" s="37"/>
      <c r="R918" s="37"/>
      <c r="S918" s="37"/>
      <c r="T918" s="74"/>
      <c r="AT918" s="19" t="s">
        <v>160</v>
      </c>
      <c r="AU918" s="19" t="s">
        <v>90</v>
      </c>
    </row>
    <row r="919" spans="2:65" s="1" customFormat="1" ht="22.5" customHeight="1" x14ac:dyDescent="0.3">
      <c r="B919" s="36"/>
      <c r="C919" s="195" t="s">
        <v>914</v>
      </c>
      <c r="D919" s="195" t="s">
        <v>153</v>
      </c>
      <c r="E919" s="196" t="s">
        <v>915</v>
      </c>
      <c r="F919" s="197" t="s">
        <v>916</v>
      </c>
      <c r="G919" s="198" t="s">
        <v>194</v>
      </c>
      <c r="H919" s="199">
        <v>274.54000000000002</v>
      </c>
      <c r="I919" s="200"/>
      <c r="J919" s="201">
        <f>ROUND(I919*H919,2)</f>
        <v>0</v>
      </c>
      <c r="K919" s="197" t="s">
        <v>157</v>
      </c>
      <c r="L919" s="56"/>
      <c r="M919" s="202" t="s">
        <v>77</v>
      </c>
      <c r="N919" s="203" t="s">
        <v>50</v>
      </c>
      <c r="O919" s="37"/>
      <c r="P919" s="204">
        <f>O919*H919</f>
        <v>0</v>
      </c>
      <c r="Q919" s="204">
        <v>0</v>
      </c>
      <c r="R919" s="204">
        <f>Q919*H919</f>
        <v>0</v>
      </c>
      <c r="S919" s="204">
        <v>0</v>
      </c>
      <c r="T919" s="205">
        <f>S919*H919</f>
        <v>0</v>
      </c>
      <c r="AR919" s="19" t="s">
        <v>158</v>
      </c>
      <c r="AT919" s="19" t="s">
        <v>153</v>
      </c>
      <c r="AU919" s="19" t="s">
        <v>90</v>
      </c>
      <c r="AY919" s="19" t="s">
        <v>151</v>
      </c>
      <c r="BE919" s="206">
        <f>IF(N919="základní",J919,0)</f>
        <v>0</v>
      </c>
      <c r="BF919" s="206">
        <f>IF(N919="snížená",J919,0)</f>
        <v>0</v>
      </c>
      <c r="BG919" s="206">
        <f>IF(N919="zákl. přenesená",J919,0)</f>
        <v>0</v>
      </c>
      <c r="BH919" s="206">
        <f>IF(N919="sníž. přenesená",J919,0)</f>
        <v>0</v>
      </c>
      <c r="BI919" s="206">
        <f>IF(N919="nulová",J919,0)</f>
        <v>0</v>
      </c>
      <c r="BJ919" s="19" t="s">
        <v>90</v>
      </c>
      <c r="BK919" s="206">
        <f>ROUND(I919*H919,2)</f>
        <v>0</v>
      </c>
      <c r="BL919" s="19" t="s">
        <v>158</v>
      </c>
      <c r="BM919" s="19" t="s">
        <v>917</v>
      </c>
    </row>
    <row r="920" spans="2:65" s="1" customFormat="1" ht="27" x14ac:dyDescent="0.3">
      <c r="B920" s="36"/>
      <c r="C920" s="58"/>
      <c r="D920" s="207" t="s">
        <v>160</v>
      </c>
      <c r="E920" s="58"/>
      <c r="F920" s="208" t="s">
        <v>918</v>
      </c>
      <c r="G920" s="58"/>
      <c r="H920" s="58"/>
      <c r="I920" s="163"/>
      <c r="J920" s="58"/>
      <c r="K920" s="58"/>
      <c r="L920" s="56"/>
      <c r="M920" s="73"/>
      <c r="N920" s="37"/>
      <c r="O920" s="37"/>
      <c r="P920" s="37"/>
      <c r="Q920" s="37"/>
      <c r="R920" s="37"/>
      <c r="S920" s="37"/>
      <c r="T920" s="74"/>
      <c r="AT920" s="19" t="s">
        <v>160</v>
      </c>
      <c r="AU920" s="19" t="s">
        <v>90</v>
      </c>
    </row>
    <row r="921" spans="2:65" s="13" customFormat="1" x14ac:dyDescent="0.3">
      <c r="B921" s="220"/>
      <c r="C921" s="221"/>
      <c r="D921" s="222" t="s">
        <v>162</v>
      </c>
      <c r="E921" s="221"/>
      <c r="F921" s="224" t="s">
        <v>919</v>
      </c>
      <c r="G921" s="221"/>
      <c r="H921" s="225">
        <v>274.54000000000002</v>
      </c>
      <c r="I921" s="226"/>
      <c r="J921" s="221"/>
      <c r="K921" s="221"/>
      <c r="L921" s="227"/>
      <c r="M921" s="228"/>
      <c r="N921" s="229"/>
      <c r="O921" s="229"/>
      <c r="P921" s="229"/>
      <c r="Q921" s="229"/>
      <c r="R921" s="229"/>
      <c r="S921" s="229"/>
      <c r="T921" s="230"/>
      <c r="AT921" s="231" t="s">
        <v>162</v>
      </c>
      <c r="AU921" s="231" t="s">
        <v>90</v>
      </c>
      <c r="AV921" s="13" t="s">
        <v>90</v>
      </c>
      <c r="AW921" s="13" t="s">
        <v>4</v>
      </c>
      <c r="AX921" s="13" t="s">
        <v>23</v>
      </c>
      <c r="AY921" s="231" t="s">
        <v>151</v>
      </c>
    </row>
    <row r="922" spans="2:65" s="1" customFormat="1" ht="22.5" customHeight="1" x14ac:dyDescent="0.3">
      <c r="B922" s="36"/>
      <c r="C922" s="195" t="s">
        <v>920</v>
      </c>
      <c r="D922" s="195" t="s">
        <v>153</v>
      </c>
      <c r="E922" s="196" t="s">
        <v>921</v>
      </c>
      <c r="F922" s="197" t="s">
        <v>922</v>
      </c>
      <c r="G922" s="198" t="s">
        <v>194</v>
      </c>
      <c r="H922" s="199">
        <v>13.727</v>
      </c>
      <c r="I922" s="200"/>
      <c r="J922" s="201">
        <f>ROUND(I922*H922,2)</f>
        <v>0</v>
      </c>
      <c r="K922" s="197" t="s">
        <v>157</v>
      </c>
      <c r="L922" s="56"/>
      <c r="M922" s="202" t="s">
        <v>77</v>
      </c>
      <c r="N922" s="203" t="s">
        <v>50</v>
      </c>
      <c r="O922" s="37"/>
      <c r="P922" s="204">
        <f>O922*H922</f>
        <v>0</v>
      </c>
      <c r="Q922" s="204">
        <v>0</v>
      </c>
      <c r="R922" s="204">
        <f>Q922*H922</f>
        <v>0</v>
      </c>
      <c r="S922" s="204">
        <v>0</v>
      </c>
      <c r="T922" s="205">
        <f>S922*H922</f>
        <v>0</v>
      </c>
      <c r="AR922" s="19" t="s">
        <v>158</v>
      </c>
      <c r="AT922" s="19" t="s">
        <v>153</v>
      </c>
      <c r="AU922" s="19" t="s">
        <v>90</v>
      </c>
      <c r="AY922" s="19" t="s">
        <v>151</v>
      </c>
      <c r="BE922" s="206">
        <f>IF(N922="základní",J922,0)</f>
        <v>0</v>
      </c>
      <c r="BF922" s="206">
        <f>IF(N922="snížená",J922,0)</f>
        <v>0</v>
      </c>
      <c r="BG922" s="206">
        <f>IF(N922="zákl. přenesená",J922,0)</f>
        <v>0</v>
      </c>
      <c r="BH922" s="206">
        <f>IF(N922="sníž. přenesená",J922,0)</f>
        <v>0</v>
      </c>
      <c r="BI922" s="206">
        <f>IF(N922="nulová",J922,0)</f>
        <v>0</v>
      </c>
      <c r="BJ922" s="19" t="s">
        <v>90</v>
      </c>
      <c r="BK922" s="206">
        <f>ROUND(I922*H922,2)</f>
        <v>0</v>
      </c>
      <c r="BL922" s="19" t="s">
        <v>158</v>
      </c>
      <c r="BM922" s="19" t="s">
        <v>923</v>
      </c>
    </row>
    <row r="923" spans="2:65" s="1" customFormat="1" x14ac:dyDescent="0.3">
      <c r="B923" s="36"/>
      <c r="C923" s="58"/>
      <c r="D923" s="207" t="s">
        <v>160</v>
      </c>
      <c r="E923" s="58"/>
      <c r="F923" s="208" t="s">
        <v>924</v>
      </c>
      <c r="G923" s="58"/>
      <c r="H923" s="58"/>
      <c r="I923" s="163"/>
      <c r="J923" s="58"/>
      <c r="K923" s="58"/>
      <c r="L923" s="56"/>
      <c r="M923" s="73"/>
      <c r="N923" s="37"/>
      <c r="O923" s="37"/>
      <c r="P923" s="37"/>
      <c r="Q923" s="37"/>
      <c r="R923" s="37"/>
      <c r="S923" s="37"/>
      <c r="T923" s="74"/>
      <c r="AT923" s="19" t="s">
        <v>160</v>
      </c>
      <c r="AU923" s="19" t="s">
        <v>90</v>
      </c>
    </row>
    <row r="924" spans="2:65" s="11" customFormat="1" ht="29.85" customHeight="1" x14ac:dyDescent="0.3">
      <c r="B924" s="178"/>
      <c r="C924" s="179"/>
      <c r="D924" s="192" t="s">
        <v>78</v>
      </c>
      <c r="E924" s="193" t="s">
        <v>925</v>
      </c>
      <c r="F924" s="193" t="s">
        <v>926</v>
      </c>
      <c r="G924" s="179"/>
      <c r="H924" s="179"/>
      <c r="I924" s="182"/>
      <c r="J924" s="194">
        <f>BK924</f>
        <v>0</v>
      </c>
      <c r="K924" s="179"/>
      <c r="L924" s="184"/>
      <c r="M924" s="185"/>
      <c r="N924" s="186"/>
      <c r="O924" s="186"/>
      <c r="P924" s="187">
        <f>SUM(P925:P926)</f>
        <v>0</v>
      </c>
      <c r="Q924" s="186"/>
      <c r="R924" s="187">
        <f>SUM(R925:R926)</f>
        <v>0</v>
      </c>
      <c r="S924" s="186"/>
      <c r="T924" s="188">
        <f>SUM(T925:T926)</f>
        <v>0</v>
      </c>
      <c r="AR924" s="189" t="s">
        <v>23</v>
      </c>
      <c r="AT924" s="190" t="s">
        <v>78</v>
      </c>
      <c r="AU924" s="190" t="s">
        <v>23</v>
      </c>
      <c r="AY924" s="189" t="s">
        <v>151</v>
      </c>
      <c r="BK924" s="191">
        <f>SUM(BK925:BK926)</f>
        <v>0</v>
      </c>
    </row>
    <row r="925" spans="2:65" s="1" customFormat="1" ht="22.5" customHeight="1" x14ac:dyDescent="0.3">
      <c r="B925" s="36"/>
      <c r="C925" s="195" t="s">
        <v>927</v>
      </c>
      <c r="D925" s="195" t="s">
        <v>153</v>
      </c>
      <c r="E925" s="196" t="s">
        <v>928</v>
      </c>
      <c r="F925" s="197" t="s">
        <v>929</v>
      </c>
      <c r="G925" s="198" t="s">
        <v>194</v>
      </c>
      <c r="H925" s="199">
        <v>73.602000000000004</v>
      </c>
      <c r="I925" s="200"/>
      <c r="J925" s="201">
        <f>ROUND(I925*H925,2)</f>
        <v>0</v>
      </c>
      <c r="K925" s="197" t="s">
        <v>157</v>
      </c>
      <c r="L925" s="56"/>
      <c r="M925" s="202" t="s">
        <v>77</v>
      </c>
      <c r="N925" s="203" t="s">
        <v>50</v>
      </c>
      <c r="O925" s="37"/>
      <c r="P925" s="204">
        <f>O925*H925</f>
        <v>0</v>
      </c>
      <c r="Q925" s="204">
        <v>0</v>
      </c>
      <c r="R925" s="204">
        <f>Q925*H925</f>
        <v>0</v>
      </c>
      <c r="S925" s="204">
        <v>0</v>
      </c>
      <c r="T925" s="205">
        <f>S925*H925</f>
        <v>0</v>
      </c>
      <c r="AR925" s="19" t="s">
        <v>158</v>
      </c>
      <c r="AT925" s="19" t="s">
        <v>153</v>
      </c>
      <c r="AU925" s="19" t="s">
        <v>90</v>
      </c>
      <c r="AY925" s="19" t="s">
        <v>151</v>
      </c>
      <c r="BE925" s="206">
        <f>IF(N925="základní",J925,0)</f>
        <v>0</v>
      </c>
      <c r="BF925" s="206">
        <f>IF(N925="snížená",J925,0)</f>
        <v>0</v>
      </c>
      <c r="BG925" s="206">
        <f>IF(N925="zákl. přenesená",J925,0)</f>
        <v>0</v>
      </c>
      <c r="BH925" s="206">
        <f>IF(N925="sníž. přenesená",J925,0)</f>
        <v>0</v>
      </c>
      <c r="BI925" s="206">
        <f>IF(N925="nulová",J925,0)</f>
        <v>0</v>
      </c>
      <c r="BJ925" s="19" t="s">
        <v>90</v>
      </c>
      <c r="BK925" s="206">
        <f>ROUND(I925*H925,2)</f>
        <v>0</v>
      </c>
      <c r="BL925" s="19" t="s">
        <v>158</v>
      </c>
      <c r="BM925" s="19" t="s">
        <v>930</v>
      </c>
    </row>
    <row r="926" spans="2:65" s="1" customFormat="1" ht="40.5" x14ac:dyDescent="0.3">
      <c r="B926" s="36"/>
      <c r="C926" s="58"/>
      <c r="D926" s="207" t="s">
        <v>160</v>
      </c>
      <c r="E926" s="58"/>
      <c r="F926" s="208" t="s">
        <v>931</v>
      </c>
      <c r="G926" s="58"/>
      <c r="H926" s="58"/>
      <c r="I926" s="163"/>
      <c r="J926" s="58"/>
      <c r="K926" s="58"/>
      <c r="L926" s="56"/>
      <c r="M926" s="73"/>
      <c r="N926" s="37"/>
      <c r="O926" s="37"/>
      <c r="P926" s="37"/>
      <c r="Q926" s="37"/>
      <c r="R926" s="37"/>
      <c r="S926" s="37"/>
      <c r="T926" s="74"/>
      <c r="AT926" s="19" t="s">
        <v>160</v>
      </c>
      <c r="AU926" s="19" t="s">
        <v>90</v>
      </c>
    </row>
    <row r="927" spans="2:65" s="11" customFormat="1" ht="37.35" customHeight="1" x14ac:dyDescent="0.35">
      <c r="B927" s="178"/>
      <c r="C927" s="179"/>
      <c r="D927" s="180" t="s">
        <v>78</v>
      </c>
      <c r="E927" s="181" t="s">
        <v>932</v>
      </c>
      <c r="F927" s="181" t="s">
        <v>933</v>
      </c>
      <c r="G927" s="179"/>
      <c r="H927" s="179"/>
      <c r="I927" s="182"/>
      <c r="J927" s="183">
        <f>BK927</f>
        <v>0</v>
      </c>
      <c r="K927" s="179"/>
      <c r="L927" s="184"/>
      <c r="M927" s="185"/>
      <c r="N927" s="186"/>
      <c r="O927" s="186"/>
      <c r="P927" s="187">
        <f>P928+P948+P1008+P1089+P1092+P1102+P1108+P1115+P1132+P1155+P1225+P1236+P1323+P1406+P1412+P1423</f>
        <v>0</v>
      </c>
      <c r="Q927" s="186"/>
      <c r="R927" s="187">
        <f>R928+R948+R1008+R1089+R1092+R1102+R1108+R1115+R1132+R1155+R1225+R1236+R1323+R1406+R1412+R1423</f>
        <v>6.7775549830000008</v>
      </c>
      <c r="S927" s="186"/>
      <c r="T927" s="188">
        <f>T928+T948+T1008+T1089+T1092+T1102+T1108+T1115+T1132+T1155+T1225+T1236+T1323+T1406+T1412+T1423</f>
        <v>2.1174366199999999</v>
      </c>
      <c r="AR927" s="189" t="s">
        <v>90</v>
      </c>
      <c r="AT927" s="190" t="s">
        <v>78</v>
      </c>
      <c r="AU927" s="190" t="s">
        <v>79</v>
      </c>
      <c r="AY927" s="189" t="s">
        <v>151</v>
      </c>
      <c r="BK927" s="191">
        <f>BK928+BK948+BK1008+BK1089+BK1092+BK1102+BK1108+BK1115+BK1132+BK1155+BK1225+BK1236+BK1323+BK1406+BK1412+BK1423</f>
        <v>0</v>
      </c>
    </row>
    <row r="928" spans="2:65" s="11" customFormat="1" ht="19.899999999999999" customHeight="1" x14ac:dyDescent="0.3">
      <c r="B928" s="178"/>
      <c r="C928" s="179"/>
      <c r="D928" s="192" t="s">
        <v>78</v>
      </c>
      <c r="E928" s="193" t="s">
        <v>934</v>
      </c>
      <c r="F928" s="193" t="s">
        <v>935</v>
      </c>
      <c r="G928" s="179"/>
      <c r="H928" s="179"/>
      <c r="I928" s="182"/>
      <c r="J928" s="194">
        <f>BK928</f>
        <v>0</v>
      </c>
      <c r="K928" s="179"/>
      <c r="L928" s="184"/>
      <c r="M928" s="185"/>
      <c r="N928" s="186"/>
      <c r="O928" s="186"/>
      <c r="P928" s="187">
        <f>SUM(P929:P947)</f>
        <v>0</v>
      </c>
      <c r="Q928" s="186"/>
      <c r="R928" s="187">
        <f>SUM(R929:R947)</f>
        <v>0.41554663999999997</v>
      </c>
      <c r="S928" s="186"/>
      <c r="T928" s="188">
        <f>SUM(T929:T947)</f>
        <v>0</v>
      </c>
      <c r="AR928" s="189" t="s">
        <v>90</v>
      </c>
      <c r="AT928" s="190" t="s">
        <v>78</v>
      </c>
      <c r="AU928" s="190" t="s">
        <v>23</v>
      </c>
      <c r="AY928" s="189" t="s">
        <v>151</v>
      </c>
      <c r="BK928" s="191">
        <f>SUM(BK929:BK947)</f>
        <v>0</v>
      </c>
    </row>
    <row r="929" spans="2:65" s="1" customFormat="1" ht="31.5" customHeight="1" x14ac:dyDescent="0.3">
      <c r="B929" s="36"/>
      <c r="C929" s="195" t="s">
        <v>936</v>
      </c>
      <c r="D929" s="195" t="s">
        <v>153</v>
      </c>
      <c r="E929" s="196" t="s">
        <v>937</v>
      </c>
      <c r="F929" s="197" t="s">
        <v>938</v>
      </c>
      <c r="G929" s="198" t="s">
        <v>156</v>
      </c>
      <c r="H929" s="199">
        <v>20.096</v>
      </c>
      <c r="I929" s="200"/>
      <c r="J929" s="201">
        <f>ROUND(I929*H929,2)</f>
        <v>0</v>
      </c>
      <c r="K929" s="197" t="s">
        <v>157</v>
      </c>
      <c r="L929" s="56"/>
      <c r="M929" s="202" t="s">
        <v>77</v>
      </c>
      <c r="N929" s="203" t="s">
        <v>50</v>
      </c>
      <c r="O929" s="37"/>
      <c r="P929" s="204">
        <f>O929*H929</f>
        <v>0</v>
      </c>
      <c r="Q929" s="204">
        <v>5.9000000000000003E-4</v>
      </c>
      <c r="R929" s="204">
        <f>Q929*H929</f>
        <v>1.185664E-2</v>
      </c>
      <c r="S929" s="204">
        <v>0</v>
      </c>
      <c r="T929" s="205">
        <f>S929*H929</f>
        <v>0</v>
      </c>
      <c r="AR929" s="19" t="s">
        <v>271</v>
      </c>
      <c r="AT929" s="19" t="s">
        <v>153</v>
      </c>
      <c r="AU929" s="19" t="s">
        <v>90</v>
      </c>
      <c r="AY929" s="19" t="s">
        <v>151</v>
      </c>
      <c r="BE929" s="206">
        <f>IF(N929="základní",J929,0)</f>
        <v>0</v>
      </c>
      <c r="BF929" s="206">
        <f>IF(N929="snížená",J929,0)</f>
        <v>0</v>
      </c>
      <c r="BG929" s="206">
        <f>IF(N929="zákl. přenesená",J929,0)</f>
        <v>0</v>
      </c>
      <c r="BH929" s="206">
        <f>IF(N929="sníž. přenesená",J929,0)</f>
        <v>0</v>
      </c>
      <c r="BI929" s="206">
        <f>IF(N929="nulová",J929,0)</f>
        <v>0</v>
      </c>
      <c r="BJ929" s="19" t="s">
        <v>90</v>
      </c>
      <c r="BK929" s="206">
        <f>ROUND(I929*H929,2)</f>
        <v>0</v>
      </c>
      <c r="BL929" s="19" t="s">
        <v>271</v>
      </c>
      <c r="BM929" s="19" t="s">
        <v>939</v>
      </c>
    </row>
    <row r="930" spans="2:65" s="1" customFormat="1" ht="27" x14ac:dyDescent="0.3">
      <c r="B930" s="36"/>
      <c r="C930" s="58"/>
      <c r="D930" s="207" t="s">
        <v>160</v>
      </c>
      <c r="E930" s="58"/>
      <c r="F930" s="208" t="s">
        <v>940</v>
      </c>
      <c r="G930" s="58"/>
      <c r="H930" s="58"/>
      <c r="I930" s="163"/>
      <c r="J930" s="58"/>
      <c r="K930" s="58"/>
      <c r="L930" s="56"/>
      <c r="M930" s="73"/>
      <c r="N930" s="37"/>
      <c r="O930" s="37"/>
      <c r="P930" s="37"/>
      <c r="Q930" s="37"/>
      <c r="R930" s="37"/>
      <c r="S930" s="37"/>
      <c r="T930" s="74"/>
      <c r="AT930" s="19" t="s">
        <v>160</v>
      </c>
      <c r="AU930" s="19" t="s">
        <v>90</v>
      </c>
    </row>
    <row r="931" spans="2:65" s="13" customFormat="1" x14ac:dyDescent="0.3">
      <c r="B931" s="220"/>
      <c r="C931" s="221"/>
      <c r="D931" s="207" t="s">
        <v>162</v>
      </c>
      <c r="E931" s="232" t="s">
        <v>77</v>
      </c>
      <c r="F931" s="233" t="s">
        <v>941</v>
      </c>
      <c r="G931" s="221"/>
      <c r="H931" s="234">
        <v>17.076000000000001</v>
      </c>
      <c r="I931" s="226"/>
      <c r="J931" s="221"/>
      <c r="K931" s="221"/>
      <c r="L931" s="227"/>
      <c r="M931" s="228"/>
      <c r="N931" s="229"/>
      <c r="O931" s="229"/>
      <c r="P931" s="229"/>
      <c r="Q931" s="229"/>
      <c r="R931" s="229"/>
      <c r="S931" s="229"/>
      <c r="T931" s="230"/>
      <c r="AT931" s="231" t="s">
        <v>162</v>
      </c>
      <c r="AU931" s="231" t="s">
        <v>90</v>
      </c>
      <c r="AV931" s="13" t="s">
        <v>90</v>
      </c>
      <c r="AW931" s="13" t="s">
        <v>41</v>
      </c>
      <c r="AX931" s="13" t="s">
        <v>79</v>
      </c>
      <c r="AY931" s="231" t="s">
        <v>151</v>
      </c>
    </row>
    <row r="932" spans="2:65" s="13" customFormat="1" x14ac:dyDescent="0.3">
      <c r="B932" s="220"/>
      <c r="C932" s="221"/>
      <c r="D932" s="207" t="s">
        <v>162</v>
      </c>
      <c r="E932" s="232" t="s">
        <v>77</v>
      </c>
      <c r="F932" s="233" t="s">
        <v>942</v>
      </c>
      <c r="G932" s="221"/>
      <c r="H932" s="234">
        <v>4.46</v>
      </c>
      <c r="I932" s="226"/>
      <c r="J932" s="221"/>
      <c r="K932" s="221"/>
      <c r="L932" s="227"/>
      <c r="M932" s="228"/>
      <c r="N932" s="229"/>
      <c r="O932" s="229"/>
      <c r="P932" s="229"/>
      <c r="Q932" s="229"/>
      <c r="R932" s="229"/>
      <c r="S932" s="229"/>
      <c r="T932" s="230"/>
      <c r="AT932" s="231" t="s">
        <v>162</v>
      </c>
      <c r="AU932" s="231" t="s">
        <v>90</v>
      </c>
      <c r="AV932" s="13" t="s">
        <v>90</v>
      </c>
      <c r="AW932" s="13" t="s">
        <v>41</v>
      </c>
      <c r="AX932" s="13" t="s">
        <v>79</v>
      </c>
      <c r="AY932" s="231" t="s">
        <v>151</v>
      </c>
    </row>
    <row r="933" spans="2:65" s="12" customFormat="1" x14ac:dyDescent="0.3">
      <c r="B933" s="209"/>
      <c r="C933" s="210"/>
      <c r="D933" s="207" t="s">
        <v>162</v>
      </c>
      <c r="E933" s="211" t="s">
        <v>77</v>
      </c>
      <c r="F933" s="212" t="s">
        <v>943</v>
      </c>
      <c r="G933" s="210"/>
      <c r="H933" s="213" t="s">
        <v>77</v>
      </c>
      <c r="I933" s="214"/>
      <c r="J933" s="210"/>
      <c r="K933" s="210"/>
      <c r="L933" s="215"/>
      <c r="M933" s="216"/>
      <c r="N933" s="217"/>
      <c r="O933" s="217"/>
      <c r="P933" s="217"/>
      <c r="Q933" s="217"/>
      <c r="R933" s="217"/>
      <c r="S933" s="217"/>
      <c r="T933" s="218"/>
      <c r="AT933" s="219" t="s">
        <v>162</v>
      </c>
      <c r="AU933" s="219" t="s">
        <v>90</v>
      </c>
      <c r="AV933" s="12" t="s">
        <v>23</v>
      </c>
      <c r="AW933" s="12" t="s">
        <v>41</v>
      </c>
      <c r="AX933" s="12" t="s">
        <v>79</v>
      </c>
      <c r="AY933" s="219" t="s">
        <v>151</v>
      </c>
    </row>
    <row r="934" spans="2:65" s="13" customFormat="1" x14ac:dyDescent="0.3">
      <c r="B934" s="220"/>
      <c r="C934" s="221"/>
      <c r="D934" s="207" t="s">
        <v>162</v>
      </c>
      <c r="E934" s="232" t="s">
        <v>77</v>
      </c>
      <c r="F934" s="233" t="s">
        <v>944</v>
      </c>
      <c r="G934" s="221"/>
      <c r="H934" s="234">
        <v>-1.44</v>
      </c>
      <c r="I934" s="226"/>
      <c r="J934" s="221"/>
      <c r="K934" s="221"/>
      <c r="L934" s="227"/>
      <c r="M934" s="228"/>
      <c r="N934" s="229"/>
      <c r="O934" s="229"/>
      <c r="P934" s="229"/>
      <c r="Q934" s="229"/>
      <c r="R934" s="229"/>
      <c r="S934" s="229"/>
      <c r="T934" s="230"/>
      <c r="AT934" s="231" t="s">
        <v>162</v>
      </c>
      <c r="AU934" s="231" t="s">
        <v>90</v>
      </c>
      <c r="AV934" s="13" t="s">
        <v>90</v>
      </c>
      <c r="AW934" s="13" t="s">
        <v>41</v>
      </c>
      <c r="AX934" s="13" t="s">
        <v>79</v>
      </c>
      <c r="AY934" s="231" t="s">
        <v>151</v>
      </c>
    </row>
    <row r="935" spans="2:65" s="14" customFormat="1" x14ac:dyDescent="0.3">
      <c r="B935" s="235"/>
      <c r="C935" s="236"/>
      <c r="D935" s="222" t="s">
        <v>162</v>
      </c>
      <c r="E935" s="237" t="s">
        <v>77</v>
      </c>
      <c r="F935" s="238" t="s">
        <v>174</v>
      </c>
      <c r="G935" s="236"/>
      <c r="H935" s="239">
        <v>20.096</v>
      </c>
      <c r="I935" s="240"/>
      <c r="J935" s="236"/>
      <c r="K935" s="236"/>
      <c r="L935" s="241"/>
      <c r="M935" s="242"/>
      <c r="N935" s="243"/>
      <c r="O935" s="243"/>
      <c r="P935" s="243"/>
      <c r="Q935" s="243"/>
      <c r="R935" s="243"/>
      <c r="S935" s="243"/>
      <c r="T935" s="244"/>
      <c r="AT935" s="245" t="s">
        <v>162</v>
      </c>
      <c r="AU935" s="245" t="s">
        <v>90</v>
      </c>
      <c r="AV935" s="14" t="s">
        <v>158</v>
      </c>
      <c r="AW935" s="14" t="s">
        <v>41</v>
      </c>
      <c r="AX935" s="14" t="s">
        <v>23</v>
      </c>
      <c r="AY935" s="245" t="s">
        <v>151</v>
      </c>
    </row>
    <row r="936" spans="2:65" s="1" customFormat="1" ht="22.5" customHeight="1" x14ac:dyDescent="0.3">
      <c r="B936" s="36"/>
      <c r="C936" s="195" t="s">
        <v>945</v>
      </c>
      <c r="D936" s="195" t="s">
        <v>153</v>
      </c>
      <c r="E936" s="196" t="s">
        <v>946</v>
      </c>
      <c r="F936" s="197" t="s">
        <v>947</v>
      </c>
      <c r="G936" s="198" t="s">
        <v>156</v>
      </c>
      <c r="H936" s="199">
        <v>115.34</v>
      </c>
      <c r="I936" s="200"/>
      <c r="J936" s="201">
        <f>ROUND(I936*H936,2)</f>
        <v>0</v>
      </c>
      <c r="K936" s="197" t="s">
        <v>157</v>
      </c>
      <c r="L936" s="56"/>
      <c r="M936" s="202" t="s">
        <v>77</v>
      </c>
      <c r="N936" s="203" t="s">
        <v>50</v>
      </c>
      <c r="O936" s="37"/>
      <c r="P936" s="204">
        <f>O936*H936</f>
        <v>0</v>
      </c>
      <c r="Q936" s="204">
        <v>3.5000000000000001E-3</v>
      </c>
      <c r="R936" s="204">
        <f>Q936*H936</f>
        <v>0.40368999999999999</v>
      </c>
      <c r="S936" s="204">
        <v>0</v>
      </c>
      <c r="T936" s="205">
        <f>S936*H936</f>
        <v>0</v>
      </c>
      <c r="AR936" s="19" t="s">
        <v>271</v>
      </c>
      <c r="AT936" s="19" t="s">
        <v>153</v>
      </c>
      <c r="AU936" s="19" t="s">
        <v>90</v>
      </c>
      <c r="AY936" s="19" t="s">
        <v>151</v>
      </c>
      <c r="BE936" s="206">
        <f>IF(N936="základní",J936,0)</f>
        <v>0</v>
      </c>
      <c r="BF936" s="206">
        <f>IF(N936="snížená",J936,0)</f>
        <v>0</v>
      </c>
      <c r="BG936" s="206">
        <f>IF(N936="zákl. přenesená",J936,0)</f>
        <v>0</v>
      </c>
      <c r="BH936" s="206">
        <f>IF(N936="sníž. přenesená",J936,0)</f>
        <v>0</v>
      </c>
      <c r="BI936" s="206">
        <f>IF(N936="nulová",J936,0)</f>
        <v>0</v>
      </c>
      <c r="BJ936" s="19" t="s">
        <v>90</v>
      </c>
      <c r="BK936" s="206">
        <f>ROUND(I936*H936,2)</f>
        <v>0</v>
      </c>
      <c r="BL936" s="19" t="s">
        <v>271</v>
      </c>
      <c r="BM936" s="19" t="s">
        <v>948</v>
      </c>
    </row>
    <row r="937" spans="2:65" s="1" customFormat="1" x14ac:dyDescent="0.3">
      <c r="B937" s="36"/>
      <c r="C937" s="58"/>
      <c r="D937" s="207" t="s">
        <v>160</v>
      </c>
      <c r="E937" s="58"/>
      <c r="F937" s="208" t="s">
        <v>949</v>
      </c>
      <c r="G937" s="58"/>
      <c r="H937" s="58"/>
      <c r="I937" s="163"/>
      <c r="J937" s="58"/>
      <c r="K937" s="58"/>
      <c r="L937" s="56"/>
      <c r="M937" s="73"/>
      <c r="N937" s="37"/>
      <c r="O937" s="37"/>
      <c r="P937" s="37"/>
      <c r="Q937" s="37"/>
      <c r="R937" s="37"/>
      <c r="S937" s="37"/>
      <c r="T937" s="74"/>
      <c r="AT937" s="19" t="s">
        <v>160</v>
      </c>
      <c r="AU937" s="19" t="s">
        <v>90</v>
      </c>
    </row>
    <row r="938" spans="2:65" s="12" customFormat="1" x14ac:dyDescent="0.3">
      <c r="B938" s="209"/>
      <c r="C938" s="210"/>
      <c r="D938" s="207" t="s">
        <v>162</v>
      </c>
      <c r="E938" s="211" t="s">
        <v>77</v>
      </c>
      <c r="F938" s="212" t="s">
        <v>651</v>
      </c>
      <c r="G938" s="210"/>
      <c r="H938" s="213" t="s">
        <v>77</v>
      </c>
      <c r="I938" s="214"/>
      <c r="J938" s="210"/>
      <c r="K938" s="210"/>
      <c r="L938" s="215"/>
      <c r="M938" s="216"/>
      <c r="N938" s="217"/>
      <c r="O938" s="217"/>
      <c r="P938" s="217"/>
      <c r="Q938" s="217"/>
      <c r="R938" s="217"/>
      <c r="S938" s="217"/>
      <c r="T938" s="218"/>
      <c r="AT938" s="219" t="s">
        <v>162</v>
      </c>
      <c r="AU938" s="219" t="s">
        <v>90</v>
      </c>
      <c r="AV938" s="12" t="s">
        <v>23</v>
      </c>
      <c r="AW938" s="12" t="s">
        <v>41</v>
      </c>
      <c r="AX938" s="12" t="s">
        <v>79</v>
      </c>
      <c r="AY938" s="219" t="s">
        <v>151</v>
      </c>
    </row>
    <row r="939" spans="2:65" s="12" customFormat="1" ht="27" x14ac:dyDescent="0.3">
      <c r="B939" s="209"/>
      <c r="C939" s="210"/>
      <c r="D939" s="207" t="s">
        <v>162</v>
      </c>
      <c r="E939" s="211" t="s">
        <v>77</v>
      </c>
      <c r="F939" s="212" t="s">
        <v>950</v>
      </c>
      <c r="G939" s="210"/>
      <c r="H939" s="213" t="s">
        <v>77</v>
      </c>
      <c r="I939" s="214"/>
      <c r="J939" s="210"/>
      <c r="K939" s="210"/>
      <c r="L939" s="215"/>
      <c r="M939" s="216"/>
      <c r="N939" s="217"/>
      <c r="O939" s="217"/>
      <c r="P939" s="217"/>
      <c r="Q939" s="217"/>
      <c r="R939" s="217"/>
      <c r="S939" s="217"/>
      <c r="T939" s="218"/>
      <c r="AT939" s="219" t="s">
        <v>162</v>
      </c>
      <c r="AU939" s="219" t="s">
        <v>90</v>
      </c>
      <c r="AV939" s="12" t="s">
        <v>23</v>
      </c>
      <c r="AW939" s="12" t="s">
        <v>41</v>
      </c>
      <c r="AX939" s="12" t="s">
        <v>79</v>
      </c>
      <c r="AY939" s="219" t="s">
        <v>151</v>
      </c>
    </row>
    <row r="940" spans="2:65" s="12" customFormat="1" x14ac:dyDescent="0.3">
      <c r="B940" s="209"/>
      <c r="C940" s="210"/>
      <c r="D940" s="207" t="s">
        <v>162</v>
      </c>
      <c r="E940" s="211" t="s">
        <v>77</v>
      </c>
      <c r="F940" s="212" t="s">
        <v>951</v>
      </c>
      <c r="G940" s="210"/>
      <c r="H940" s="213" t="s">
        <v>77</v>
      </c>
      <c r="I940" s="214"/>
      <c r="J940" s="210"/>
      <c r="K940" s="210"/>
      <c r="L940" s="215"/>
      <c r="M940" s="216"/>
      <c r="N940" s="217"/>
      <c r="O940" s="217"/>
      <c r="P940" s="217"/>
      <c r="Q940" s="217"/>
      <c r="R940" s="217"/>
      <c r="S940" s="217"/>
      <c r="T940" s="218"/>
      <c r="AT940" s="219" t="s">
        <v>162</v>
      </c>
      <c r="AU940" s="219" t="s">
        <v>90</v>
      </c>
      <c r="AV940" s="12" t="s">
        <v>23</v>
      </c>
      <c r="AW940" s="12" t="s">
        <v>41</v>
      </c>
      <c r="AX940" s="12" t="s">
        <v>79</v>
      </c>
      <c r="AY940" s="219" t="s">
        <v>151</v>
      </c>
    </row>
    <row r="941" spans="2:65" s="12" customFormat="1" x14ac:dyDescent="0.3">
      <c r="B941" s="209"/>
      <c r="C941" s="210"/>
      <c r="D941" s="207" t="s">
        <v>162</v>
      </c>
      <c r="E941" s="211" t="s">
        <v>77</v>
      </c>
      <c r="F941" s="212" t="s">
        <v>952</v>
      </c>
      <c r="G941" s="210"/>
      <c r="H941" s="213" t="s">
        <v>77</v>
      </c>
      <c r="I941" s="214"/>
      <c r="J941" s="210"/>
      <c r="K941" s="210"/>
      <c r="L941" s="215"/>
      <c r="M941" s="216"/>
      <c r="N941" s="217"/>
      <c r="O941" s="217"/>
      <c r="P941" s="217"/>
      <c r="Q941" s="217"/>
      <c r="R941" s="217"/>
      <c r="S941" s="217"/>
      <c r="T941" s="218"/>
      <c r="AT941" s="219" t="s">
        <v>162</v>
      </c>
      <c r="AU941" s="219" t="s">
        <v>90</v>
      </c>
      <c r="AV941" s="12" t="s">
        <v>23</v>
      </c>
      <c r="AW941" s="12" t="s">
        <v>41</v>
      </c>
      <c r="AX941" s="12" t="s">
        <v>79</v>
      </c>
      <c r="AY941" s="219" t="s">
        <v>151</v>
      </c>
    </row>
    <row r="942" spans="2:65" s="13" customFormat="1" x14ac:dyDescent="0.3">
      <c r="B942" s="220"/>
      <c r="C942" s="221"/>
      <c r="D942" s="207" t="s">
        <v>162</v>
      </c>
      <c r="E942" s="232" t="s">
        <v>77</v>
      </c>
      <c r="F942" s="233" t="s">
        <v>953</v>
      </c>
      <c r="G942" s="221"/>
      <c r="H942" s="234">
        <v>11.34</v>
      </c>
      <c r="I942" s="226"/>
      <c r="J942" s="221"/>
      <c r="K942" s="221"/>
      <c r="L942" s="227"/>
      <c r="M942" s="228"/>
      <c r="N942" s="229"/>
      <c r="O942" s="229"/>
      <c r="P942" s="229"/>
      <c r="Q942" s="229"/>
      <c r="R942" s="229"/>
      <c r="S942" s="229"/>
      <c r="T942" s="230"/>
      <c r="AT942" s="231" t="s">
        <v>162</v>
      </c>
      <c r="AU942" s="231" t="s">
        <v>90</v>
      </c>
      <c r="AV942" s="13" t="s">
        <v>90</v>
      </c>
      <c r="AW942" s="13" t="s">
        <v>41</v>
      </c>
      <c r="AX942" s="13" t="s">
        <v>79</v>
      </c>
      <c r="AY942" s="231" t="s">
        <v>151</v>
      </c>
    </row>
    <row r="943" spans="2:65" s="12" customFormat="1" x14ac:dyDescent="0.3">
      <c r="B943" s="209"/>
      <c r="C943" s="210"/>
      <c r="D943" s="207" t="s">
        <v>162</v>
      </c>
      <c r="E943" s="211" t="s">
        <v>77</v>
      </c>
      <c r="F943" s="212" t="s">
        <v>954</v>
      </c>
      <c r="G943" s="210"/>
      <c r="H943" s="213" t="s">
        <v>77</v>
      </c>
      <c r="I943" s="214"/>
      <c r="J943" s="210"/>
      <c r="K943" s="210"/>
      <c r="L943" s="215"/>
      <c r="M943" s="216"/>
      <c r="N943" s="217"/>
      <c r="O943" s="217"/>
      <c r="P943" s="217"/>
      <c r="Q943" s="217"/>
      <c r="R943" s="217"/>
      <c r="S943" s="217"/>
      <c r="T943" s="218"/>
      <c r="AT943" s="219" t="s">
        <v>162</v>
      </c>
      <c r="AU943" s="219" t="s">
        <v>90</v>
      </c>
      <c r="AV943" s="12" t="s">
        <v>23</v>
      </c>
      <c r="AW943" s="12" t="s">
        <v>41</v>
      </c>
      <c r="AX943" s="12" t="s">
        <v>79</v>
      </c>
      <c r="AY943" s="219" t="s">
        <v>151</v>
      </c>
    </row>
    <row r="944" spans="2:65" s="13" customFormat="1" x14ac:dyDescent="0.3">
      <c r="B944" s="220"/>
      <c r="C944" s="221"/>
      <c r="D944" s="207" t="s">
        <v>162</v>
      </c>
      <c r="E944" s="232" t="s">
        <v>77</v>
      </c>
      <c r="F944" s="233" t="s">
        <v>955</v>
      </c>
      <c r="G944" s="221"/>
      <c r="H944" s="234">
        <v>104</v>
      </c>
      <c r="I944" s="226"/>
      <c r="J944" s="221"/>
      <c r="K944" s="221"/>
      <c r="L944" s="227"/>
      <c r="M944" s="228"/>
      <c r="N944" s="229"/>
      <c r="O944" s="229"/>
      <c r="P944" s="229"/>
      <c r="Q944" s="229"/>
      <c r="R944" s="229"/>
      <c r="S944" s="229"/>
      <c r="T944" s="230"/>
      <c r="AT944" s="231" t="s">
        <v>162</v>
      </c>
      <c r="AU944" s="231" t="s">
        <v>90</v>
      </c>
      <c r="AV944" s="13" t="s">
        <v>90</v>
      </c>
      <c r="AW944" s="13" t="s">
        <v>41</v>
      </c>
      <c r="AX944" s="13" t="s">
        <v>79</v>
      </c>
      <c r="AY944" s="231" t="s">
        <v>151</v>
      </c>
    </row>
    <row r="945" spans="2:65" s="14" customFormat="1" x14ac:dyDescent="0.3">
      <c r="B945" s="235"/>
      <c r="C945" s="236"/>
      <c r="D945" s="222" t="s">
        <v>162</v>
      </c>
      <c r="E945" s="237" t="s">
        <v>77</v>
      </c>
      <c r="F945" s="238" t="s">
        <v>174</v>
      </c>
      <c r="G945" s="236"/>
      <c r="H945" s="239">
        <v>115.34</v>
      </c>
      <c r="I945" s="240"/>
      <c r="J945" s="236"/>
      <c r="K945" s="236"/>
      <c r="L945" s="241"/>
      <c r="M945" s="242"/>
      <c r="N945" s="243"/>
      <c r="O945" s="243"/>
      <c r="P945" s="243"/>
      <c r="Q945" s="243"/>
      <c r="R945" s="243"/>
      <c r="S945" s="243"/>
      <c r="T945" s="244"/>
      <c r="AT945" s="245" t="s">
        <v>162</v>
      </c>
      <c r="AU945" s="245" t="s">
        <v>90</v>
      </c>
      <c r="AV945" s="14" t="s">
        <v>158</v>
      </c>
      <c r="AW945" s="14" t="s">
        <v>41</v>
      </c>
      <c r="AX945" s="14" t="s">
        <v>23</v>
      </c>
      <c r="AY945" s="245" t="s">
        <v>151</v>
      </c>
    </row>
    <row r="946" spans="2:65" s="1" customFormat="1" ht="22.5" customHeight="1" x14ac:dyDescent="0.3">
      <c r="B946" s="36"/>
      <c r="C946" s="195" t="s">
        <v>956</v>
      </c>
      <c r="D946" s="195" t="s">
        <v>153</v>
      </c>
      <c r="E946" s="196" t="s">
        <v>957</v>
      </c>
      <c r="F946" s="197" t="s">
        <v>958</v>
      </c>
      <c r="G946" s="198" t="s">
        <v>959</v>
      </c>
      <c r="H946" s="271"/>
      <c r="I946" s="200"/>
      <c r="J946" s="201">
        <f>ROUND(I946*H946,2)</f>
        <v>0</v>
      </c>
      <c r="K946" s="197" t="s">
        <v>157</v>
      </c>
      <c r="L946" s="56"/>
      <c r="M946" s="202" t="s">
        <v>77</v>
      </c>
      <c r="N946" s="203" t="s">
        <v>50</v>
      </c>
      <c r="O946" s="37"/>
      <c r="P946" s="204">
        <f>O946*H946</f>
        <v>0</v>
      </c>
      <c r="Q946" s="204">
        <v>0</v>
      </c>
      <c r="R946" s="204">
        <f>Q946*H946</f>
        <v>0</v>
      </c>
      <c r="S946" s="204">
        <v>0</v>
      </c>
      <c r="T946" s="205">
        <f>S946*H946</f>
        <v>0</v>
      </c>
      <c r="AR946" s="19" t="s">
        <v>271</v>
      </c>
      <c r="AT946" s="19" t="s">
        <v>153</v>
      </c>
      <c r="AU946" s="19" t="s">
        <v>90</v>
      </c>
      <c r="AY946" s="19" t="s">
        <v>151</v>
      </c>
      <c r="BE946" s="206">
        <f>IF(N946="základní",J946,0)</f>
        <v>0</v>
      </c>
      <c r="BF946" s="206">
        <f>IF(N946="snížená",J946,0)</f>
        <v>0</v>
      </c>
      <c r="BG946" s="206">
        <f>IF(N946="zákl. přenesená",J946,0)</f>
        <v>0</v>
      </c>
      <c r="BH946" s="206">
        <f>IF(N946="sníž. přenesená",J946,0)</f>
        <v>0</v>
      </c>
      <c r="BI946" s="206">
        <f>IF(N946="nulová",J946,0)</f>
        <v>0</v>
      </c>
      <c r="BJ946" s="19" t="s">
        <v>90</v>
      </c>
      <c r="BK946" s="206">
        <f>ROUND(I946*H946,2)</f>
        <v>0</v>
      </c>
      <c r="BL946" s="19" t="s">
        <v>271</v>
      </c>
      <c r="BM946" s="19" t="s">
        <v>960</v>
      </c>
    </row>
    <row r="947" spans="2:65" s="1" customFormat="1" ht="27" x14ac:dyDescent="0.3">
      <c r="B947" s="36"/>
      <c r="C947" s="58"/>
      <c r="D947" s="207" t="s">
        <v>160</v>
      </c>
      <c r="E947" s="58"/>
      <c r="F947" s="208" t="s">
        <v>961</v>
      </c>
      <c r="G947" s="58"/>
      <c r="H947" s="58"/>
      <c r="I947" s="163"/>
      <c r="J947" s="58"/>
      <c r="K947" s="58"/>
      <c r="L947" s="56"/>
      <c r="M947" s="73"/>
      <c r="N947" s="37"/>
      <c r="O947" s="37"/>
      <c r="P947" s="37"/>
      <c r="Q947" s="37"/>
      <c r="R947" s="37"/>
      <c r="S947" s="37"/>
      <c r="T947" s="74"/>
      <c r="AT947" s="19" t="s">
        <v>160</v>
      </c>
      <c r="AU947" s="19" t="s">
        <v>90</v>
      </c>
    </row>
    <row r="948" spans="2:65" s="11" customFormat="1" ht="29.85" customHeight="1" x14ac:dyDescent="0.3">
      <c r="B948" s="178"/>
      <c r="C948" s="179"/>
      <c r="D948" s="192" t="s">
        <v>78</v>
      </c>
      <c r="E948" s="193" t="s">
        <v>962</v>
      </c>
      <c r="F948" s="193" t="s">
        <v>963</v>
      </c>
      <c r="G948" s="179"/>
      <c r="H948" s="179"/>
      <c r="I948" s="182"/>
      <c r="J948" s="194">
        <f>BK948</f>
        <v>0</v>
      </c>
      <c r="K948" s="179"/>
      <c r="L948" s="184"/>
      <c r="M948" s="185"/>
      <c r="N948" s="186"/>
      <c r="O948" s="186"/>
      <c r="P948" s="187">
        <f>SUM(P949:P1007)</f>
        <v>0</v>
      </c>
      <c r="Q948" s="186"/>
      <c r="R948" s="187">
        <f>SUM(R949:R1007)</f>
        <v>0.81213851000000015</v>
      </c>
      <c r="S948" s="186"/>
      <c r="T948" s="188">
        <f>SUM(T949:T1007)</f>
        <v>0</v>
      </c>
      <c r="AR948" s="189" t="s">
        <v>90</v>
      </c>
      <c r="AT948" s="190" t="s">
        <v>78</v>
      </c>
      <c r="AU948" s="190" t="s">
        <v>23</v>
      </c>
      <c r="AY948" s="189" t="s">
        <v>151</v>
      </c>
      <c r="BK948" s="191">
        <f>SUM(BK949:BK1007)</f>
        <v>0</v>
      </c>
    </row>
    <row r="949" spans="2:65" s="1" customFormat="1" ht="31.5" customHeight="1" x14ac:dyDescent="0.3">
      <c r="B949" s="36"/>
      <c r="C949" s="195" t="s">
        <v>964</v>
      </c>
      <c r="D949" s="195" t="s">
        <v>153</v>
      </c>
      <c r="E949" s="196" t="s">
        <v>965</v>
      </c>
      <c r="F949" s="197" t="s">
        <v>966</v>
      </c>
      <c r="G949" s="198" t="s">
        <v>274</v>
      </c>
      <c r="H949" s="199">
        <v>53</v>
      </c>
      <c r="I949" s="200"/>
      <c r="J949" s="201">
        <f>ROUND(I949*H949,2)</f>
        <v>0</v>
      </c>
      <c r="K949" s="197" t="s">
        <v>157</v>
      </c>
      <c r="L949" s="56"/>
      <c r="M949" s="202" t="s">
        <v>77</v>
      </c>
      <c r="N949" s="203" t="s">
        <v>50</v>
      </c>
      <c r="O949" s="37"/>
      <c r="P949" s="204">
        <f>O949*H949</f>
        <v>0</v>
      </c>
      <c r="Q949" s="204">
        <v>1.1100000000000001E-3</v>
      </c>
      <c r="R949" s="204">
        <f>Q949*H949</f>
        <v>5.8830000000000007E-2</v>
      </c>
      <c r="S949" s="204">
        <v>0</v>
      </c>
      <c r="T949" s="205">
        <f>S949*H949</f>
        <v>0</v>
      </c>
      <c r="AR949" s="19" t="s">
        <v>271</v>
      </c>
      <c r="AT949" s="19" t="s">
        <v>153</v>
      </c>
      <c r="AU949" s="19" t="s">
        <v>90</v>
      </c>
      <c r="AY949" s="19" t="s">
        <v>151</v>
      </c>
      <c r="BE949" s="206">
        <f>IF(N949="základní",J949,0)</f>
        <v>0</v>
      </c>
      <c r="BF949" s="206">
        <f>IF(N949="snížená",J949,0)</f>
        <v>0</v>
      </c>
      <c r="BG949" s="206">
        <f>IF(N949="zákl. přenesená",J949,0)</f>
        <v>0</v>
      </c>
      <c r="BH949" s="206">
        <f>IF(N949="sníž. přenesená",J949,0)</f>
        <v>0</v>
      </c>
      <c r="BI949" s="206">
        <f>IF(N949="nulová",J949,0)</f>
        <v>0</v>
      </c>
      <c r="BJ949" s="19" t="s">
        <v>90</v>
      </c>
      <c r="BK949" s="206">
        <f>ROUND(I949*H949,2)</f>
        <v>0</v>
      </c>
      <c r="BL949" s="19" t="s">
        <v>271</v>
      </c>
      <c r="BM949" s="19" t="s">
        <v>967</v>
      </c>
    </row>
    <row r="950" spans="2:65" s="1" customFormat="1" ht="27" x14ac:dyDescent="0.3">
      <c r="B950" s="36"/>
      <c r="C950" s="58"/>
      <c r="D950" s="207" t="s">
        <v>160</v>
      </c>
      <c r="E950" s="58"/>
      <c r="F950" s="208" t="s">
        <v>968</v>
      </c>
      <c r="G950" s="58"/>
      <c r="H950" s="58"/>
      <c r="I950" s="163"/>
      <c r="J950" s="58"/>
      <c r="K950" s="58"/>
      <c r="L950" s="56"/>
      <c r="M950" s="73"/>
      <c r="N950" s="37"/>
      <c r="O950" s="37"/>
      <c r="P950" s="37"/>
      <c r="Q950" s="37"/>
      <c r="R950" s="37"/>
      <c r="S950" s="37"/>
      <c r="T950" s="74"/>
      <c r="AT950" s="19" t="s">
        <v>160</v>
      </c>
      <c r="AU950" s="19" t="s">
        <v>90</v>
      </c>
    </row>
    <row r="951" spans="2:65" s="12" customFormat="1" x14ac:dyDescent="0.3">
      <c r="B951" s="209"/>
      <c r="C951" s="210"/>
      <c r="D951" s="207" t="s">
        <v>162</v>
      </c>
      <c r="E951" s="211" t="s">
        <v>77</v>
      </c>
      <c r="F951" s="212" t="s">
        <v>969</v>
      </c>
      <c r="G951" s="210"/>
      <c r="H951" s="213" t="s">
        <v>77</v>
      </c>
      <c r="I951" s="214"/>
      <c r="J951" s="210"/>
      <c r="K951" s="210"/>
      <c r="L951" s="215"/>
      <c r="M951" s="216"/>
      <c r="N951" s="217"/>
      <c r="O951" s="217"/>
      <c r="P951" s="217"/>
      <c r="Q951" s="217"/>
      <c r="R951" s="217"/>
      <c r="S951" s="217"/>
      <c r="T951" s="218"/>
      <c r="AT951" s="219" t="s">
        <v>162</v>
      </c>
      <c r="AU951" s="219" t="s">
        <v>90</v>
      </c>
      <c r="AV951" s="12" t="s">
        <v>23</v>
      </c>
      <c r="AW951" s="12" t="s">
        <v>41</v>
      </c>
      <c r="AX951" s="12" t="s">
        <v>79</v>
      </c>
      <c r="AY951" s="219" t="s">
        <v>151</v>
      </c>
    </row>
    <row r="952" spans="2:65" s="13" customFormat="1" x14ac:dyDescent="0.3">
      <c r="B952" s="220"/>
      <c r="C952" s="221"/>
      <c r="D952" s="207" t="s">
        <v>162</v>
      </c>
      <c r="E952" s="232" t="s">
        <v>77</v>
      </c>
      <c r="F952" s="233" t="s">
        <v>970</v>
      </c>
      <c r="G952" s="221"/>
      <c r="H952" s="234">
        <v>63.9</v>
      </c>
      <c r="I952" s="226"/>
      <c r="J952" s="221"/>
      <c r="K952" s="221"/>
      <c r="L952" s="227"/>
      <c r="M952" s="228"/>
      <c r="N952" s="229"/>
      <c r="O952" s="229"/>
      <c r="P952" s="229"/>
      <c r="Q952" s="229"/>
      <c r="R952" s="229"/>
      <c r="S952" s="229"/>
      <c r="T952" s="230"/>
      <c r="AT952" s="231" t="s">
        <v>162</v>
      </c>
      <c r="AU952" s="231" t="s">
        <v>90</v>
      </c>
      <c r="AV952" s="13" t="s">
        <v>90</v>
      </c>
      <c r="AW952" s="13" t="s">
        <v>41</v>
      </c>
      <c r="AX952" s="13" t="s">
        <v>79</v>
      </c>
      <c r="AY952" s="231" t="s">
        <v>151</v>
      </c>
    </row>
    <row r="953" spans="2:65" s="13" customFormat="1" x14ac:dyDescent="0.3">
      <c r="B953" s="220"/>
      <c r="C953" s="221"/>
      <c r="D953" s="207" t="s">
        <v>162</v>
      </c>
      <c r="E953" s="232" t="s">
        <v>77</v>
      </c>
      <c r="F953" s="233" t="s">
        <v>971</v>
      </c>
      <c r="G953" s="221"/>
      <c r="H953" s="234">
        <v>17.7</v>
      </c>
      <c r="I953" s="226"/>
      <c r="J953" s="221"/>
      <c r="K953" s="221"/>
      <c r="L953" s="227"/>
      <c r="M953" s="228"/>
      <c r="N953" s="229"/>
      <c r="O953" s="229"/>
      <c r="P953" s="229"/>
      <c r="Q953" s="229"/>
      <c r="R953" s="229"/>
      <c r="S953" s="229"/>
      <c r="T953" s="230"/>
      <c r="AT953" s="231" t="s">
        <v>162</v>
      </c>
      <c r="AU953" s="231" t="s">
        <v>90</v>
      </c>
      <c r="AV953" s="13" t="s">
        <v>90</v>
      </c>
      <c r="AW953" s="13" t="s">
        <v>41</v>
      </c>
      <c r="AX953" s="13" t="s">
        <v>79</v>
      </c>
      <c r="AY953" s="231" t="s">
        <v>151</v>
      </c>
    </row>
    <row r="954" spans="2:65" s="13" customFormat="1" x14ac:dyDescent="0.3">
      <c r="B954" s="220"/>
      <c r="C954" s="221"/>
      <c r="D954" s="207" t="s">
        <v>162</v>
      </c>
      <c r="E954" s="232" t="s">
        <v>77</v>
      </c>
      <c r="F954" s="233" t="s">
        <v>972</v>
      </c>
      <c r="G954" s="221"/>
      <c r="H954" s="234">
        <v>23.92</v>
      </c>
      <c r="I954" s="226"/>
      <c r="J954" s="221"/>
      <c r="K954" s="221"/>
      <c r="L954" s="227"/>
      <c r="M954" s="228"/>
      <c r="N954" s="229"/>
      <c r="O954" s="229"/>
      <c r="P954" s="229"/>
      <c r="Q954" s="229"/>
      <c r="R954" s="229"/>
      <c r="S954" s="229"/>
      <c r="T954" s="230"/>
      <c r="AT954" s="231" t="s">
        <v>162</v>
      </c>
      <c r="AU954" s="231" t="s">
        <v>90</v>
      </c>
      <c r="AV954" s="13" t="s">
        <v>90</v>
      </c>
      <c r="AW954" s="13" t="s">
        <v>41</v>
      </c>
      <c r="AX954" s="13" t="s">
        <v>79</v>
      </c>
      <c r="AY954" s="231" t="s">
        <v>151</v>
      </c>
    </row>
    <row r="955" spans="2:65" s="15" customFormat="1" x14ac:dyDescent="0.3">
      <c r="B955" s="260"/>
      <c r="C955" s="261"/>
      <c r="D955" s="207" t="s">
        <v>162</v>
      </c>
      <c r="E955" s="262" t="s">
        <v>77</v>
      </c>
      <c r="F955" s="263" t="s">
        <v>321</v>
      </c>
      <c r="G955" s="261"/>
      <c r="H955" s="264">
        <v>105.52</v>
      </c>
      <c r="I955" s="265"/>
      <c r="J955" s="261"/>
      <c r="K955" s="261"/>
      <c r="L955" s="266"/>
      <c r="M955" s="267"/>
      <c r="N955" s="268"/>
      <c r="O955" s="268"/>
      <c r="P955" s="268"/>
      <c r="Q955" s="268"/>
      <c r="R955" s="268"/>
      <c r="S955" s="268"/>
      <c r="T955" s="269"/>
      <c r="AT955" s="270" t="s">
        <v>162</v>
      </c>
      <c r="AU955" s="270" t="s">
        <v>90</v>
      </c>
      <c r="AV955" s="15" t="s">
        <v>175</v>
      </c>
      <c r="AW955" s="15" t="s">
        <v>41</v>
      </c>
      <c r="AX955" s="15" t="s">
        <v>79</v>
      </c>
      <c r="AY955" s="270" t="s">
        <v>151</v>
      </c>
    </row>
    <row r="956" spans="2:65" s="13" customFormat="1" x14ac:dyDescent="0.3">
      <c r="B956" s="220"/>
      <c r="C956" s="221"/>
      <c r="D956" s="222" t="s">
        <v>162</v>
      </c>
      <c r="E956" s="223" t="s">
        <v>77</v>
      </c>
      <c r="F956" s="224" t="s">
        <v>973</v>
      </c>
      <c r="G956" s="221"/>
      <c r="H956" s="225">
        <v>53</v>
      </c>
      <c r="I956" s="226"/>
      <c r="J956" s="221"/>
      <c r="K956" s="221"/>
      <c r="L956" s="227"/>
      <c r="M956" s="228"/>
      <c r="N956" s="229"/>
      <c r="O956" s="229"/>
      <c r="P956" s="229"/>
      <c r="Q956" s="229"/>
      <c r="R956" s="229"/>
      <c r="S956" s="229"/>
      <c r="T956" s="230"/>
      <c r="AT956" s="231" t="s">
        <v>162</v>
      </c>
      <c r="AU956" s="231" t="s">
        <v>90</v>
      </c>
      <c r="AV956" s="13" t="s">
        <v>90</v>
      </c>
      <c r="AW956" s="13" t="s">
        <v>41</v>
      </c>
      <c r="AX956" s="13" t="s">
        <v>23</v>
      </c>
      <c r="AY956" s="231" t="s">
        <v>151</v>
      </c>
    </row>
    <row r="957" spans="2:65" s="1" customFormat="1" ht="31.5" customHeight="1" x14ac:dyDescent="0.3">
      <c r="B957" s="36"/>
      <c r="C957" s="195" t="s">
        <v>974</v>
      </c>
      <c r="D957" s="195" t="s">
        <v>153</v>
      </c>
      <c r="E957" s="196" t="s">
        <v>975</v>
      </c>
      <c r="F957" s="197" t="s">
        <v>976</v>
      </c>
      <c r="G957" s="198" t="s">
        <v>274</v>
      </c>
      <c r="H957" s="199">
        <v>32</v>
      </c>
      <c r="I957" s="200"/>
      <c r="J957" s="201">
        <f>ROUND(I957*H957,2)</f>
        <v>0</v>
      </c>
      <c r="K957" s="197" t="s">
        <v>157</v>
      </c>
      <c r="L957" s="56"/>
      <c r="M957" s="202" t="s">
        <v>77</v>
      </c>
      <c r="N957" s="203" t="s">
        <v>50</v>
      </c>
      <c r="O957" s="37"/>
      <c r="P957" s="204">
        <f>O957*H957</f>
        <v>0</v>
      </c>
      <c r="Q957" s="204">
        <v>1.1100000000000001E-3</v>
      </c>
      <c r="R957" s="204">
        <f>Q957*H957</f>
        <v>3.5520000000000003E-2</v>
      </c>
      <c r="S957" s="204">
        <v>0</v>
      </c>
      <c r="T957" s="205">
        <f>S957*H957</f>
        <v>0</v>
      </c>
      <c r="AR957" s="19" t="s">
        <v>271</v>
      </c>
      <c r="AT957" s="19" t="s">
        <v>153</v>
      </c>
      <c r="AU957" s="19" t="s">
        <v>90</v>
      </c>
      <c r="AY957" s="19" t="s">
        <v>151</v>
      </c>
      <c r="BE957" s="206">
        <f>IF(N957="základní",J957,0)</f>
        <v>0</v>
      </c>
      <c r="BF957" s="206">
        <f>IF(N957="snížená",J957,0)</f>
        <v>0</v>
      </c>
      <c r="BG957" s="206">
        <f>IF(N957="zákl. přenesená",J957,0)</f>
        <v>0</v>
      </c>
      <c r="BH957" s="206">
        <f>IF(N957="sníž. přenesená",J957,0)</f>
        <v>0</v>
      </c>
      <c r="BI957" s="206">
        <f>IF(N957="nulová",J957,0)</f>
        <v>0</v>
      </c>
      <c r="BJ957" s="19" t="s">
        <v>90</v>
      </c>
      <c r="BK957" s="206">
        <f>ROUND(I957*H957,2)</f>
        <v>0</v>
      </c>
      <c r="BL957" s="19" t="s">
        <v>271</v>
      </c>
      <c r="BM957" s="19" t="s">
        <v>977</v>
      </c>
    </row>
    <row r="958" spans="2:65" s="1" customFormat="1" ht="27" x14ac:dyDescent="0.3">
      <c r="B958" s="36"/>
      <c r="C958" s="58"/>
      <c r="D958" s="207" t="s">
        <v>160</v>
      </c>
      <c r="E958" s="58"/>
      <c r="F958" s="208" t="s">
        <v>978</v>
      </c>
      <c r="G958" s="58"/>
      <c r="H958" s="58"/>
      <c r="I958" s="163"/>
      <c r="J958" s="58"/>
      <c r="K958" s="58"/>
      <c r="L958" s="56"/>
      <c r="M958" s="73"/>
      <c r="N958" s="37"/>
      <c r="O958" s="37"/>
      <c r="P958" s="37"/>
      <c r="Q958" s="37"/>
      <c r="R958" s="37"/>
      <c r="S958" s="37"/>
      <c r="T958" s="74"/>
      <c r="AT958" s="19" t="s">
        <v>160</v>
      </c>
      <c r="AU958" s="19" t="s">
        <v>90</v>
      </c>
    </row>
    <row r="959" spans="2:65" s="12" customFormat="1" x14ac:dyDescent="0.3">
      <c r="B959" s="209"/>
      <c r="C959" s="210"/>
      <c r="D959" s="207" t="s">
        <v>162</v>
      </c>
      <c r="E959" s="211" t="s">
        <v>77</v>
      </c>
      <c r="F959" s="212" t="s">
        <v>979</v>
      </c>
      <c r="G959" s="210"/>
      <c r="H959" s="213" t="s">
        <v>77</v>
      </c>
      <c r="I959" s="214"/>
      <c r="J959" s="210"/>
      <c r="K959" s="210"/>
      <c r="L959" s="215"/>
      <c r="M959" s="216"/>
      <c r="N959" s="217"/>
      <c r="O959" s="217"/>
      <c r="P959" s="217"/>
      <c r="Q959" s="217"/>
      <c r="R959" s="217"/>
      <c r="S959" s="217"/>
      <c r="T959" s="218"/>
      <c r="AT959" s="219" t="s">
        <v>162</v>
      </c>
      <c r="AU959" s="219" t="s">
        <v>90</v>
      </c>
      <c r="AV959" s="12" t="s">
        <v>23</v>
      </c>
      <c r="AW959" s="12" t="s">
        <v>41</v>
      </c>
      <c r="AX959" s="12" t="s">
        <v>79</v>
      </c>
      <c r="AY959" s="219" t="s">
        <v>151</v>
      </c>
    </row>
    <row r="960" spans="2:65" s="13" customFormat="1" x14ac:dyDescent="0.3">
      <c r="B960" s="220"/>
      <c r="C960" s="221"/>
      <c r="D960" s="207" t="s">
        <v>162</v>
      </c>
      <c r="E960" s="232" t="s">
        <v>77</v>
      </c>
      <c r="F960" s="233" t="s">
        <v>970</v>
      </c>
      <c r="G960" s="221"/>
      <c r="H960" s="234">
        <v>63.9</v>
      </c>
      <c r="I960" s="226"/>
      <c r="J960" s="221"/>
      <c r="K960" s="221"/>
      <c r="L960" s="227"/>
      <c r="M960" s="228"/>
      <c r="N960" s="229"/>
      <c r="O960" s="229"/>
      <c r="P960" s="229"/>
      <c r="Q960" s="229"/>
      <c r="R960" s="229"/>
      <c r="S960" s="229"/>
      <c r="T960" s="230"/>
      <c r="AT960" s="231" t="s">
        <v>162</v>
      </c>
      <c r="AU960" s="231" t="s">
        <v>90</v>
      </c>
      <c r="AV960" s="13" t="s">
        <v>90</v>
      </c>
      <c r="AW960" s="13" t="s">
        <v>41</v>
      </c>
      <c r="AX960" s="13" t="s">
        <v>79</v>
      </c>
      <c r="AY960" s="231" t="s">
        <v>151</v>
      </c>
    </row>
    <row r="961" spans="2:65" s="15" customFormat="1" x14ac:dyDescent="0.3">
      <c r="B961" s="260"/>
      <c r="C961" s="261"/>
      <c r="D961" s="207" t="s">
        <v>162</v>
      </c>
      <c r="E961" s="262" t="s">
        <v>77</v>
      </c>
      <c r="F961" s="263" t="s">
        <v>321</v>
      </c>
      <c r="G961" s="261"/>
      <c r="H961" s="264">
        <v>63.9</v>
      </c>
      <c r="I961" s="265"/>
      <c r="J961" s="261"/>
      <c r="K961" s="261"/>
      <c r="L961" s="266"/>
      <c r="M961" s="267"/>
      <c r="N961" s="268"/>
      <c r="O961" s="268"/>
      <c r="P961" s="268"/>
      <c r="Q961" s="268"/>
      <c r="R961" s="268"/>
      <c r="S961" s="268"/>
      <c r="T961" s="269"/>
      <c r="AT961" s="270" t="s">
        <v>162</v>
      </c>
      <c r="AU961" s="270" t="s">
        <v>90</v>
      </c>
      <c r="AV961" s="15" t="s">
        <v>175</v>
      </c>
      <c r="AW961" s="15" t="s">
        <v>41</v>
      </c>
      <c r="AX961" s="15" t="s">
        <v>79</v>
      </c>
      <c r="AY961" s="270" t="s">
        <v>151</v>
      </c>
    </row>
    <row r="962" spans="2:65" s="13" customFormat="1" x14ac:dyDescent="0.3">
      <c r="B962" s="220"/>
      <c r="C962" s="221"/>
      <c r="D962" s="222" t="s">
        <v>162</v>
      </c>
      <c r="E962" s="223" t="s">
        <v>77</v>
      </c>
      <c r="F962" s="224" t="s">
        <v>980</v>
      </c>
      <c r="G962" s="221"/>
      <c r="H962" s="225">
        <v>32</v>
      </c>
      <c r="I962" s="226"/>
      <c r="J962" s="221"/>
      <c r="K962" s="221"/>
      <c r="L962" s="227"/>
      <c r="M962" s="228"/>
      <c r="N962" s="229"/>
      <c r="O962" s="229"/>
      <c r="P962" s="229"/>
      <c r="Q962" s="229"/>
      <c r="R962" s="229"/>
      <c r="S962" s="229"/>
      <c r="T962" s="230"/>
      <c r="AT962" s="231" t="s">
        <v>162</v>
      </c>
      <c r="AU962" s="231" t="s">
        <v>90</v>
      </c>
      <c r="AV962" s="13" t="s">
        <v>90</v>
      </c>
      <c r="AW962" s="13" t="s">
        <v>41</v>
      </c>
      <c r="AX962" s="13" t="s">
        <v>23</v>
      </c>
      <c r="AY962" s="231" t="s">
        <v>151</v>
      </c>
    </row>
    <row r="963" spans="2:65" s="1" customFormat="1" ht="31.5" customHeight="1" x14ac:dyDescent="0.3">
      <c r="B963" s="36"/>
      <c r="C963" s="195" t="s">
        <v>981</v>
      </c>
      <c r="D963" s="195" t="s">
        <v>153</v>
      </c>
      <c r="E963" s="196" t="s">
        <v>982</v>
      </c>
      <c r="F963" s="197" t="s">
        <v>983</v>
      </c>
      <c r="G963" s="198" t="s">
        <v>274</v>
      </c>
      <c r="H963" s="199">
        <v>33</v>
      </c>
      <c r="I963" s="200"/>
      <c r="J963" s="201">
        <f>ROUND(I963*H963,2)</f>
        <v>0</v>
      </c>
      <c r="K963" s="197" t="s">
        <v>157</v>
      </c>
      <c r="L963" s="56"/>
      <c r="M963" s="202" t="s">
        <v>77</v>
      </c>
      <c r="N963" s="203" t="s">
        <v>50</v>
      </c>
      <c r="O963" s="37"/>
      <c r="P963" s="204">
        <f>O963*H963</f>
        <v>0</v>
      </c>
      <c r="Q963" s="204">
        <v>2.7799999999999999E-3</v>
      </c>
      <c r="R963" s="204">
        <f>Q963*H963</f>
        <v>9.1740000000000002E-2</v>
      </c>
      <c r="S963" s="204">
        <v>0</v>
      </c>
      <c r="T963" s="205">
        <f>S963*H963</f>
        <v>0</v>
      </c>
      <c r="AR963" s="19" t="s">
        <v>271</v>
      </c>
      <c r="AT963" s="19" t="s">
        <v>153</v>
      </c>
      <c r="AU963" s="19" t="s">
        <v>90</v>
      </c>
      <c r="AY963" s="19" t="s">
        <v>151</v>
      </c>
      <c r="BE963" s="206">
        <f>IF(N963="základní",J963,0)</f>
        <v>0</v>
      </c>
      <c r="BF963" s="206">
        <f>IF(N963="snížená",J963,0)</f>
        <v>0</v>
      </c>
      <c r="BG963" s="206">
        <f>IF(N963="zákl. přenesená",J963,0)</f>
        <v>0</v>
      </c>
      <c r="BH963" s="206">
        <f>IF(N963="sníž. přenesená",J963,0)</f>
        <v>0</v>
      </c>
      <c r="BI963" s="206">
        <f>IF(N963="nulová",J963,0)</f>
        <v>0</v>
      </c>
      <c r="BJ963" s="19" t="s">
        <v>90</v>
      </c>
      <c r="BK963" s="206">
        <f>ROUND(I963*H963,2)</f>
        <v>0</v>
      </c>
      <c r="BL963" s="19" t="s">
        <v>271</v>
      </c>
      <c r="BM963" s="19" t="s">
        <v>984</v>
      </c>
    </row>
    <row r="964" spans="2:65" s="1" customFormat="1" ht="27" x14ac:dyDescent="0.3">
      <c r="B964" s="36"/>
      <c r="C964" s="58"/>
      <c r="D964" s="207" t="s">
        <v>160</v>
      </c>
      <c r="E964" s="58"/>
      <c r="F964" s="208" t="s">
        <v>985</v>
      </c>
      <c r="G964" s="58"/>
      <c r="H964" s="58"/>
      <c r="I964" s="163"/>
      <c r="J964" s="58"/>
      <c r="K964" s="58"/>
      <c r="L964" s="56"/>
      <c r="M964" s="73"/>
      <c r="N964" s="37"/>
      <c r="O964" s="37"/>
      <c r="P964" s="37"/>
      <c r="Q964" s="37"/>
      <c r="R964" s="37"/>
      <c r="S964" s="37"/>
      <c r="T964" s="74"/>
      <c r="AT964" s="19" t="s">
        <v>160</v>
      </c>
      <c r="AU964" s="19" t="s">
        <v>90</v>
      </c>
    </row>
    <row r="965" spans="2:65" s="12" customFormat="1" x14ac:dyDescent="0.3">
      <c r="B965" s="209"/>
      <c r="C965" s="210"/>
      <c r="D965" s="207" t="s">
        <v>162</v>
      </c>
      <c r="E965" s="211" t="s">
        <v>77</v>
      </c>
      <c r="F965" s="212" t="s">
        <v>986</v>
      </c>
      <c r="G965" s="210"/>
      <c r="H965" s="213" t="s">
        <v>77</v>
      </c>
      <c r="I965" s="214"/>
      <c r="J965" s="210"/>
      <c r="K965" s="210"/>
      <c r="L965" s="215"/>
      <c r="M965" s="216"/>
      <c r="N965" s="217"/>
      <c r="O965" s="217"/>
      <c r="P965" s="217"/>
      <c r="Q965" s="217"/>
      <c r="R965" s="217"/>
      <c r="S965" s="217"/>
      <c r="T965" s="218"/>
      <c r="AT965" s="219" t="s">
        <v>162</v>
      </c>
      <c r="AU965" s="219" t="s">
        <v>90</v>
      </c>
      <c r="AV965" s="12" t="s">
        <v>23</v>
      </c>
      <c r="AW965" s="12" t="s">
        <v>41</v>
      </c>
      <c r="AX965" s="12" t="s">
        <v>79</v>
      </c>
      <c r="AY965" s="219" t="s">
        <v>151</v>
      </c>
    </row>
    <row r="966" spans="2:65" s="13" customFormat="1" x14ac:dyDescent="0.3">
      <c r="B966" s="220"/>
      <c r="C966" s="221"/>
      <c r="D966" s="207" t="s">
        <v>162</v>
      </c>
      <c r="E966" s="232" t="s">
        <v>77</v>
      </c>
      <c r="F966" s="233" t="s">
        <v>987</v>
      </c>
      <c r="G966" s="221"/>
      <c r="H966" s="234">
        <v>65.55</v>
      </c>
      <c r="I966" s="226"/>
      <c r="J966" s="221"/>
      <c r="K966" s="221"/>
      <c r="L966" s="227"/>
      <c r="M966" s="228"/>
      <c r="N966" s="229"/>
      <c r="O966" s="229"/>
      <c r="P966" s="229"/>
      <c r="Q966" s="229"/>
      <c r="R966" s="229"/>
      <c r="S966" s="229"/>
      <c r="T966" s="230"/>
      <c r="AT966" s="231" t="s">
        <v>162</v>
      </c>
      <c r="AU966" s="231" t="s">
        <v>90</v>
      </c>
      <c r="AV966" s="13" t="s">
        <v>90</v>
      </c>
      <c r="AW966" s="13" t="s">
        <v>41</v>
      </c>
      <c r="AX966" s="13" t="s">
        <v>79</v>
      </c>
      <c r="AY966" s="231" t="s">
        <v>151</v>
      </c>
    </row>
    <row r="967" spans="2:65" s="13" customFormat="1" x14ac:dyDescent="0.3">
      <c r="B967" s="220"/>
      <c r="C967" s="221"/>
      <c r="D967" s="222" t="s">
        <v>162</v>
      </c>
      <c r="E967" s="223" t="s">
        <v>77</v>
      </c>
      <c r="F967" s="224" t="s">
        <v>988</v>
      </c>
      <c r="G967" s="221"/>
      <c r="H967" s="225">
        <v>33</v>
      </c>
      <c r="I967" s="226"/>
      <c r="J967" s="221"/>
      <c r="K967" s="221"/>
      <c r="L967" s="227"/>
      <c r="M967" s="228"/>
      <c r="N967" s="229"/>
      <c r="O967" s="229"/>
      <c r="P967" s="229"/>
      <c r="Q967" s="229"/>
      <c r="R967" s="229"/>
      <c r="S967" s="229"/>
      <c r="T967" s="230"/>
      <c r="AT967" s="231" t="s">
        <v>162</v>
      </c>
      <c r="AU967" s="231" t="s">
        <v>90</v>
      </c>
      <c r="AV967" s="13" t="s">
        <v>90</v>
      </c>
      <c r="AW967" s="13" t="s">
        <v>41</v>
      </c>
      <c r="AX967" s="13" t="s">
        <v>23</v>
      </c>
      <c r="AY967" s="231" t="s">
        <v>151</v>
      </c>
    </row>
    <row r="968" spans="2:65" s="1" customFormat="1" ht="31.5" customHeight="1" x14ac:dyDescent="0.3">
      <c r="B968" s="36"/>
      <c r="C968" s="195" t="s">
        <v>28</v>
      </c>
      <c r="D968" s="195" t="s">
        <v>153</v>
      </c>
      <c r="E968" s="196" t="s">
        <v>989</v>
      </c>
      <c r="F968" s="197" t="s">
        <v>990</v>
      </c>
      <c r="G968" s="198" t="s">
        <v>156</v>
      </c>
      <c r="H968" s="199">
        <v>176.62</v>
      </c>
      <c r="I968" s="200"/>
      <c r="J968" s="201">
        <f>ROUND(I968*H968,2)</f>
        <v>0</v>
      </c>
      <c r="K968" s="197" t="s">
        <v>157</v>
      </c>
      <c r="L968" s="56"/>
      <c r="M968" s="202" t="s">
        <v>77</v>
      </c>
      <c r="N968" s="203" t="s">
        <v>50</v>
      </c>
      <c r="O968" s="37"/>
      <c r="P968" s="204">
        <f>O968*H968</f>
        <v>0</v>
      </c>
      <c r="Q968" s="204">
        <v>1.8149999999999999E-4</v>
      </c>
      <c r="R968" s="204">
        <f>Q968*H968</f>
        <v>3.205653E-2</v>
      </c>
      <c r="S968" s="204">
        <v>0</v>
      </c>
      <c r="T968" s="205">
        <f>S968*H968</f>
        <v>0</v>
      </c>
      <c r="AR968" s="19" t="s">
        <v>271</v>
      </c>
      <c r="AT968" s="19" t="s">
        <v>153</v>
      </c>
      <c r="AU968" s="19" t="s">
        <v>90</v>
      </c>
      <c r="AY968" s="19" t="s">
        <v>151</v>
      </c>
      <c r="BE968" s="206">
        <f>IF(N968="základní",J968,0)</f>
        <v>0</v>
      </c>
      <c r="BF968" s="206">
        <f>IF(N968="snížená",J968,0)</f>
        <v>0</v>
      </c>
      <c r="BG968" s="206">
        <f>IF(N968="zákl. přenesená",J968,0)</f>
        <v>0</v>
      </c>
      <c r="BH968" s="206">
        <f>IF(N968="sníž. přenesená",J968,0)</f>
        <v>0</v>
      </c>
      <c r="BI968" s="206">
        <f>IF(N968="nulová",J968,0)</f>
        <v>0</v>
      </c>
      <c r="BJ968" s="19" t="s">
        <v>90</v>
      </c>
      <c r="BK968" s="206">
        <f>ROUND(I968*H968,2)</f>
        <v>0</v>
      </c>
      <c r="BL968" s="19" t="s">
        <v>271</v>
      </c>
      <c r="BM968" s="19" t="s">
        <v>991</v>
      </c>
    </row>
    <row r="969" spans="2:65" s="1" customFormat="1" ht="40.5" x14ac:dyDescent="0.3">
      <c r="B969" s="36"/>
      <c r="C969" s="58"/>
      <c r="D969" s="207" t="s">
        <v>160</v>
      </c>
      <c r="E969" s="58"/>
      <c r="F969" s="208" t="s">
        <v>992</v>
      </c>
      <c r="G969" s="58"/>
      <c r="H969" s="58"/>
      <c r="I969" s="163"/>
      <c r="J969" s="58"/>
      <c r="K969" s="58"/>
      <c r="L969" s="56"/>
      <c r="M969" s="73"/>
      <c r="N969" s="37"/>
      <c r="O969" s="37"/>
      <c r="P969" s="37"/>
      <c r="Q969" s="37"/>
      <c r="R969" s="37"/>
      <c r="S969" s="37"/>
      <c r="T969" s="74"/>
      <c r="AT969" s="19" t="s">
        <v>160</v>
      </c>
      <c r="AU969" s="19" t="s">
        <v>90</v>
      </c>
    </row>
    <row r="970" spans="2:65" s="12" customFormat="1" x14ac:dyDescent="0.3">
      <c r="B970" s="209"/>
      <c r="C970" s="210"/>
      <c r="D970" s="207" t="s">
        <v>162</v>
      </c>
      <c r="E970" s="211" t="s">
        <v>77</v>
      </c>
      <c r="F970" s="212" t="s">
        <v>163</v>
      </c>
      <c r="G970" s="210"/>
      <c r="H970" s="213" t="s">
        <v>77</v>
      </c>
      <c r="I970" s="214"/>
      <c r="J970" s="210"/>
      <c r="K970" s="210"/>
      <c r="L970" s="215"/>
      <c r="M970" s="216"/>
      <c r="N970" s="217"/>
      <c r="O970" s="217"/>
      <c r="P970" s="217"/>
      <c r="Q970" s="217"/>
      <c r="R970" s="217"/>
      <c r="S970" s="217"/>
      <c r="T970" s="218"/>
      <c r="AT970" s="219" t="s">
        <v>162</v>
      </c>
      <c r="AU970" s="219" t="s">
        <v>90</v>
      </c>
      <c r="AV970" s="12" t="s">
        <v>23</v>
      </c>
      <c r="AW970" s="12" t="s">
        <v>41</v>
      </c>
      <c r="AX970" s="12" t="s">
        <v>79</v>
      </c>
      <c r="AY970" s="219" t="s">
        <v>151</v>
      </c>
    </row>
    <row r="971" spans="2:65" s="12" customFormat="1" x14ac:dyDescent="0.3">
      <c r="B971" s="209"/>
      <c r="C971" s="210"/>
      <c r="D971" s="207" t="s">
        <v>162</v>
      </c>
      <c r="E971" s="211" t="s">
        <v>77</v>
      </c>
      <c r="F971" s="212" t="s">
        <v>993</v>
      </c>
      <c r="G971" s="210"/>
      <c r="H971" s="213" t="s">
        <v>77</v>
      </c>
      <c r="I971" s="214"/>
      <c r="J971" s="210"/>
      <c r="K971" s="210"/>
      <c r="L971" s="215"/>
      <c r="M971" s="216"/>
      <c r="N971" s="217"/>
      <c r="O971" s="217"/>
      <c r="P971" s="217"/>
      <c r="Q971" s="217"/>
      <c r="R971" s="217"/>
      <c r="S971" s="217"/>
      <c r="T971" s="218"/>
      <c r="AT971" s="219" t="s">
        <v>162</v>
      </c>
      <c r="AU971" s="219" t="s">
        <v>90</v>
      </c>
      <c r="AV971" s="12" t="s">
        <v>23</v>
      </c>
      <c r="AW971" s="12" t="s">
        <v>41</v>
      </c>
      <c r="AX971" s="12" t="s">
        <v>79</v>
      </c>
      <c r="AY971" s="219" t="s">
        <v>151</v>
      </c>
    </row>
    <row r="972" spans="2:65" s="13" customFormat="1" x14ac:dyDescent="0.3">
      <c r="B972" s="220"/>
      <c r="C972" s="221"/>
      <c r="D972" s="207" t="s">
        <v>162</v>
      </c>
      <c r="E972" s="232" t="s">
        <v>77</v>
      </c>
      <c r="F972" s="233" t="s">
        <v>994</v>
      </c>
      <c r="G972" s="221"/>
      <c r="H972" s="234">
        <v>173.29</v>
      </c>
      <c r="I972" s="226"/>
      <c r="J972" s="221"/>
      <c r="K972" s="221"/>
      <c r="L972" s="227"/>
      <c r="M972" s="228"/>
      <c r="N972" s="229"/>
      <c r="O972" s="229"/>
      <c r="P972" s="229"/>
      <c r="Q972" s="229"/>
      <c r="R972" s="229"/>
      <c r="S972" s="229"/>
      <c r="T972" s="230"/>
      <c r="AT972" s="231" t="s">
        <v>162</v>
      </c>
      <c r="AU972" s="231" t="s">
        <v>90</v>
      </c>
      <c r="AV972" s="13" t="s">
        <v>90</v>
      </c>
      <c r="AW972" s="13" t="s">
        <v>41</v>
      </c>
      <c r="AX972" s="13" t="s">
        <v>79</v>
      </c>
      <c r="AY972" s="231" t="s">
        <v>151</v>
      </c>
    </row>
    <row r="973" spans="2:65" s="13" customFormat="1" x14ac:dyDescent="0.3">
      <c r="B973" s="220"/>
      <c r="C973" s="221"/>
      <c r="D973" s="207" t="s">
        <v>162</v>
      </c>
      <c r="E973" s="232" t="s">
        <v>77</v>
      </c>
      <c r="F973" s="233" t="s">
        <v>995</v>
      </c>
      <c r="G973" s="221"/>
      <c r="H973" s="234">
        <v>3.33</v>
      </c>
      <c r="I973" s="226"/>
      <c r="J973" s="221"/>
      <c r="K973" s="221"/>
      <c r="L973" s="227"/>
      <c r="M973" s="228"/>
      <c r="N973" s="229"/>
      <c r="O973" s="229"/>
      <c r="P973" s="229"/>
      <c r="Q973" s="229"/>
      <c r="R973" s="229"/>
      <c r="S973" s="229"/>
      <c r="T973" s="230"/>
      <c r="AT973" s="231" t="s">
        <v>162</v>
      </c>
      <c r="AU973" s="231" t="s">
        <v>90</v>
      </c>
      <c r="AV973" s="13" t="s">
        <v>90</v>
      </c>
      <c r="AW973" s="13" t="s">
        <v>41</v>
      </c>
      <c r="AX973" s="13" t="s">
        <v>79</v>
      </c>
      <c r="AY973" s="231" t="s">
        <v>151</v>
      </c>
    </row>
    <row r="974" spans="2:65" s="14" customFormat="1" x14ac:dyDescent="0.3">
      <c r="B974" s="235"/>
      <c r="C974" s="236"/>
      <c r="D974" s="222" t="s">
        <v>162</v>
      </c>
      <c r="E974" s="237" t="s">
        <v>77</v>
      </c>
      <c r="F974" s="238" t="s">
        <v>174</v>
      </c>
      <c r="G974" s="236"/>
      <c r="H974" s="239">
        <v>176.62</v>
      </c>
      <c r="I974" s="240"/>
      <c r="J974" s="236"/>
      <c r="K974" s="236"/>
      <c r="L974" s="241"/>
      <c r="M974" s="242"/>
      <c r="N974" s="243"/>
      <c r="O974" s="243"/>
      <c r="P974" s="243"/>
      <c r="Q974" s="243"/>
      <c r="R974" s="243"/>
      <c r="S974" s="243"/>
      <c r="T974" s="244"/>
      <c r="AT974" s="245" t="s">
        <v>162</v>
      </c>
      <c r="AU974" s="245" t="s">
        <v>90</v>
      </c>
      <c r="AV974" s="14" t="s">
        <v>158</v>
      </c>
      <c r="AW974" s="14" t="s">
        <v>41</v>
      </c>
      <c r="AX974" s="14" t="s">
        <v>23</v>
      </c>
      <c r="AY974" s="245" t="s">
        <v>151</v>
      </c>
    </row>
    <row r="975" spans="2:65" s="1" customFormat="1" ht="31.5" customHeight="1" x14ac:dyDescent="0.3">
      <c r="B975" s="36"/>
      <c r="C975" s="195" t="s">
        <v>996</v>
      </c>
      <c r="D975" s="195" t="s">
        <v>153</v>
      </c>
      <c r="E975" s="196" t="s">
        <v>997</v>
      </c>
      <c r="F975" s="197" t="s">
        <v>998</v>
      </c>
      <c r="G975" s="198" t="s">
        <v>156</v>
      </c>
      <c r="H975" s="199">
        <v>87.8</v>
      </c>
      <c r="I975" s="200"/>
      <c r="J975" s="201">
        <f>ROUND(I975*H975,2)</f>
        <v>0</v>
      </c>
      <c r="K975" s="197" t="s">
        <v>157</v>
      </c>
      <c r="L975" s="56"/>
      <c r="M975" s="202" t="s">
        <v>77</v>
      </c>
      <c r="N975" s="203" t="s">
        <v>50</v>
      </c>
      <c r="O975" s="37"/>
      <c r="P975" s="204">
        <f>O975*H975</f>
        <v>0</v>
      </c>
      <c r="Q975" s="204">
        <v>2.9040000000000001E-4</v>
      </c>
      <c r="R975" s="204">
        <f>Q975*H975</f>
        <v>2.5497120000000002E-2</v>
      </c>
      <c r="S975" s="204">
        <v>0</v>
      </c>
      <c r="T975" s="205">
        <f>S975*H975</f>
        <v>0</v>
      </c>
      <c r="AR975" s="19" t="s">
        <v>271</v>
      </c>
      <c r="AT975" s="19" t="s">
        <v>153</v>
      </c>
      <c r="AU975" s="19" t="s">
        <v>90</v>
      </c>
      <c r="AY975" s="19" t="s">
        <v>151</v>
      </c>
      <c r="BE975" s="206">
        <f>IF(N975="základní",J975,0)</f>
        <v>0</v>
      </c>
      <c r="BF975" s="206">
        <f>IF(N975="snížená",J975,0)</f>
        <v>0</v>
      </c>
      <c r="BG975" s="206">
        <f>IF(N975="zákl. přenesená",J975,0)</f>
        <v>0</v>
      </c>
      <c r="BH975" s="206">
        <f>IF(N975="sníž. přenesená",J975,0)</f>
        <v>0</v>
      </c>
      <c r="BI975" s="206">
        <f>IF(N975="nulová",J975,0)</f>
        <v>0</v>
      </c>
      <c r="BJ975" s="19" t="s">
        <v>90</v>
      </c>
      <c r="BK975" s="206">
        <f>ROUND(I975*H975,2)</f>
        <v>0</v>
      </c>
      <c r="BL975" s="19" t="s">
        <v>271</v>
      </c>
      <c r="BM975" s="19" t="s">
        <v>999</v>
      </c>
    </row>
    <row r="976" spans="2:65" s="1" customFormat="1" ht="40.5" x14ac:dyDescent="0.3">
      <c r="B976" s="36"/>
      <c r="C976" s="58"/>
      <c r="D976" s="207" t="s">
        <v>160</v>
      </c>
      <c r="E976" s="58"/>
      <c r="F976" s="208" t="s">
        <v>1000</v>
      </c>
      <c r="G976" s="58"/>
      <c r="H976" s="58"/>
      <c r="I976" s="163"/>
      <c r="J976" s="58"/>
      <c r="K976" s="58"/>
      <c r="L976" s="56"/>
      <c r="M976" s="73"/>
      <c r="N976" s="37"/>
      <c r="O976" s="37"/>
      <c r="P976" s="37"/>
      <c r="Q976" s="37"/>
      <c r="R976" s="37"/>
      <c r="S976" s="37"/>
      <c r="T976" s="74"/>
      <c r="AT976" s="19" t="s">
        <v>160</v>
      </c>
      <c r="AU976" s="19" t="s">
        <v>90</v>
      </c>
    </row>
    <row r="977" spans="2:65" s="12" customFormat="1" x14ac:dyDescent="0.3">
      <c r="B977" s="209"/>
      <c r="C977" s="210"/>
      <c r="D977" s="207" t="s">
        <v>162</v>
      </c>
      <c r="E977" s="211" t="s">
        <v>77</v>
      </c>
      <c r="F977" s="212" t="s">
        <v>163</v>
      </c>
      <c r="G977" s="210"/>
      <c r="H977" s="213" t="s">
        <v>77</v>
      </c>
      <c r="I977" s="214"/>
      <c r="J977" s="210"/>
      <c r="K977" s="210"/>
      <c r="L977" s="215"/>
      <c r="M977" s="216"/>
      <c r="N977" s="217"/>
      <c r="O977" s="217"/>
      <c r="P977" s="217"/>
      <c r="Q977" s="217"/>
      <c r="R977" s="217"/>
      <c r="S977" s="217"/>
      <c r="T977" s="218"/>
      <c r="AT977" s="219" t="s">
        <v>162</v>
      </c>
      <c r="AU977" s="219" t="s">
        <v>90</v>
      </c>
      <c r="AV977" s="12" t="s">
        <v>23</v>
      </c>
      <c r="AW977" s="12" t="s">
        <v>41</v>
      </c>
      <c r="AX977" s="12" t="s">
        <v>79</v>
      </c>
      <c r="AY977" s="219" t="s">
        <v>151</v>
      </c>
    </row>
    <row r="978" spans="2:65" s="13" customFormat="1" x14ac:dyDescent="0.3">
      <c r="B978" s="220"/>
      <c r="C978" s="221"/>
      <c r="D978" s="207" t="s">
        <v>162</v>
      </c>
      <c r="E978" s="232" t="s">
        <v>77</v>
      </c>
      <c r="F978" s="233" t="s">
        <v>1001</v>
      </c>
      <c r="G978" s="221"/>
      <c r="H978" s="234">
        <v>31.024999999999999</v>
      </c>
      <c r="I978" s="226"/>
      <c r="J978" s="221"/>
      <c r="K978" s="221"/>
      <c r="L978" s="227"/>
      <c r="M978" s="228"/>
      <c r="N978" s="229"/>
      <c r="O978" s="229"/>
      <c r="P978" s="229"/>
      <c r="Q978" s="229"/>
      <c r="R978" s="229"/>
      <c r="S978" s="229"/>
      <c r="T978" s="230"/>
      <c r="AT978" s="231" t="s">
        <v>162</v>
      </c>
      <c r="AU978" s="231" t="s">
        <v>90</v>
      </c>
      <c r="AV978" s="13" t="s">
        <v>90</v>
      </c>
      <c r="AW978" s="13" t="s">
        <v>41</v>
      </c>
      <c r="AX978" s="13" t="s">
        <v>79</v>
      </c>
      <c r="AY978" s="231" t="s">
        <v>151</v>
      </c>
    </row>
    <row r="979" spans="2:65" s="12" customFormat="1" x14ac:dyDescent="0.3">
      <c r="B979" s="209"/>
      <c r="C979" s="210"/>
      <c r="D979" s="207" t="s">
        <v>162</v>
      </c>
      <c r="E979" s="211" t="s">
        <v>77</v>
      </c>
      <c r="F979" s="212" t="s">
        <v>1002</v>
      </c>
      <c r="G979" s="210"/>
      <c r="H979" s="213" t="s">
        <v>77</v>
      </c>
      <c r="I979" s="214"/>
      <c r="J979" s="210"/>
      <c r="K979" s="210"/>
      <c r="L979" s="215"/>
      <c r="M979" s="216"/>
      <c r="N979" s="217"/>
      <c r="O979" s="217"/>
      <c r="P979" s="217"/>
      <c r="Q979" s="217"/>
      <c r="R979" s="217"/>
      <c r="S979" s="217"/>
      <c r="T979" s="218"/>
      <c r="AT979" s="219" t="s">
        <v>162</v>
      </c>
      <c r="AU979" s="219" t="s">
        <v>90</v>
      </c>
      <c r="AV979" s="12" t="s">
        <v>23</v>
      </c>
      <c r="AW979" s="12" t="s">
        <v>41</v>
      </c>
      <c r="AX979" s="12" t="s">
        <v>79</v>
      </c>
      <c r="AY979" s="219" t="s">
        <v>151</v>
      </c>
    </row>
    <row r="980" spans="2:65" s="13" customFormat="1" x14ac:dyDescent="0.3">
      <c r="B980" s="220"/>
      <c r="C980" s="221"/>
      <c r="D980" s="207" t="s">
        <v>162</v>
      </c>
      <c r="E980" s="232" t="s">
        <v>77</v>
      </c>
      <c r="F980" s="233" t="s">
        <v>1003</v>
      </c>
      <c r="G980" s="221"/>
      <c r="H980" s="234">
        <v>23.292000000000002</v>
      </c>
      <c r="I980" s="226"/>
      <c r="J980" s="221"/>
      <c r="K980" s="221"/>
      <c r="L980" s="227"/>
      <c r="M980" s="228"/>
      <c r="N980" s="229"/>
      <c r="O980" s="229"/>
      <c r="P980" s="229"/>
      <c r="Q980" s="229"/>
      <c r="R980" s="229"/>
      <c r="S980" s="229"/>
      <c r="T980" s="230"/>
      <c r="AT980" s="231" t="s">
        <v>162</v>
      </c>
      <c r="AU980" s="231" t="s">
        <v>90</v>
      </c>
      <c r="AV980" s="13" t="s">
        <v>90</v>
      </c>
      <c r="AW980" s="13" t="s">
        <v>41</v>
      </c>
      <c r="AX980" s="13" t="s">
        <v>79</v>
      </c>
      <c r="AY980" s="231" t="s">
        <v>151</v>
      </c>
    </row>
    <row r="981" spans="2:65" s="13" customFormat="1" x14ac:dyDescent="0.3">
      <c r="B981" s="220"/>
      <c r="C981" s="221"/>
      <c r="D981" s="207" t="s">
        <v>162</v>
      </c>
      <c r="E981" s="232" t="s">
        <v>77</v>
      </c>
      <c r="F981" s="233" t="s">
        <v>1004</v>
      </c>
      <c r="G981" s="221"/>
      <c r="H981" s="234">
        <v>33.482999999999997</v>
      </c>
      <c r="I981" s="226"/>
      <c r="J981" s="221"/>
      <c r="K981" s="221"/>
      <c r="L981" s="227"/>
      <c r="M981" s="228"/>
      <c r="N981" s="229"/>
      <c r="O981" s="229"/>
      <c r="P981" s="229"/>
      <c r="Q981" s="229"/>
      <c r="R981" s="229"/>
      <c r="S981" s="229"/>
      <c r="T981" s="230"/>
      <c r="AT981" s="231" t="s">
        <v>162</v>
      </c>
      <c r="AU981" s="231" t="s">
        <v>90</v>
      </c>
      <c r="AV981" s="13" t="s">
        <v>90</v>
      </c>
      <c r="AW981" s="13" t="s">
        <v>41</v>
      </c>
      <c r="AX981" s="13" t="s">
        <v>79</v>
      </c>
      <c r="AY981" s="231" t="s">
        <v>151</v>
      </c>
    </row>
    <row r="982" spans="2:65" s="14" customFormat="1" x14ac:dyDescent="0.3">
      <c r="B982" s="235"/>
      <c r="C982" s="236"/>
      <c r="D982" s="222" t="s">
        <v>162</v>
      </c>
      <c r="E982" s="237" t="s">
        <v>77</v>
      </c>
      <c r="F982" s="238" t="s">
        <v>174</v>
      </c>
      <c r="G982" s="236"/>
      <c r="H982" s="239">
        <v>87.8</v>
      </c>
      <c r="I982" s="240"/>
      <c r="J982" s="236"/>
      <c r="K982" s="236"/>
      <c r="L982" s="241"/>
      <c r="M982" s="242"/>
      <c r="N982" s="243"/>
      <c r="O982" s="243"/>
      <c r="P982" s="243"/>
      <c r="Q982" s="243"/>
      <c r="R982" s="243"/>
      <c r="S982" s="243"/>
      <c r="T982" s="244"/>
      <c r="AT982" s="245" t="s">
        <v>162</v>
      </c>
      <c r="AU982" s="245" t="s">
        <v>90</v>
      </c>
      <c r="AV982" s="14" t="s">
        <v>158</v>
      </c>
      <c r="AW982" s="14" t="s">
        <v>41</v>
      </c>
      <c r="AX982" s="14" t="s">
        <v>23</v>
      </c>
      <c r="AY982" s="245" t="s">
        <v>151</v>
      </c>
    </row>
    <row r="983" spans="2:65" s="1" customFormat="1" ht="31.5" customHeight="1" x14ac:dyDescent="0.3">
      <c r="B983" s="36"/>
      <c r="C983" s="195" t="s">
        <v>1005</v>
      </c>
      <c r="D983" s="195" t="s">
        <v>153</v>
      </c>
      <c r="E983" s="196" t="s">
        <v>1006</v>
      </c>
      <c r="F983" s="197" t="s">
        <v>1007</v>
      </c>
      <c r="G983" s="198" t="s">
        <v>156</v>
      </c>
      <c r="H983" s="199">
        <v>6</v>
      </c>
      <c r="I983" s="200"/>
      <c r="J983" s="201">
        <f>ROUND(I983*H983,2)</f>
        <v>0</v>
      </c>
      <c r="K983" s="197" t="s">
        <v>157</v>
      </c>
      <c r="L983" s="56"/>
      <c r="M983" s="202" t="s">
        <v>77</v>
      </c>
      <c r="N983" s="203" t="s">
        <v>50</v>
      </c>
      <c r="O983" s="37"/>
      <c r="P983" s="204">
        <f>O983*H983</f>
        <v>0</v>
      </c>
      <c r="Q983" s="204">
        <v>3.993E-4</v>
      </c>
      <c r="R983" s="204">
        <f>Q983*H983</f>
        <v>2.3958E-3</v>
      </c>
      <c r="S983" s="204">
        <v>0</v>
      </c>
      <c r="T983" s="205">
        <f>S983*H983</f>
        <v>0</v>
      </c>
      <c r="AR983" s="19" t="s">
        <v>271</v>
      </c>
      <c r="AT983" s="19" t="s">
        <v>153</v>
      </c>
      <c r="AU983" s="19" t="s">
        <v>90</v>
      </c>
      <c r="AY983" s="19" t="s">
        <v>151</v>
      </c>
      <c r="BE983" s="206">
        <f>IF(N983="základní",J983,0)</f>
        <v>0</v>
      </c>
      <c r="BF983" s="206">
        <f>IF(N983="snížená",J983,0)</f>
        <v>0</v>
      </c>
      <c r="BG983" s="206">
        <f>IF(N983="zákl. přenesená",J983,0)</f>
        <v>0</v>
      </c>
      <c r="BH983" s="206">
        <f>IF(N983="sníž. přenesená",J983,0)</f>
        <v>0</v>
      </c>
      <c r="BI983" s="206">
        <f>IF(N983="nulová",J983,0)</f>
        <v>0</v>
      </c>
      <c r="BJ983" s="19" t="s">
        <v>90</v>
      </c>
      <c r="BK983" s="206">
        <f>ROUND(I983*H983,2)</f>
        <v>0</v>
      </c>
      <c r="BL983" s="19" t="s">
        <v>271</v>
      </c>
      <c r="BM983" s="19" t="s">
        <v>1008</v>
      </c>
    </row>
    <row r="984" spans="2:65" s="1" customFormat="1" ht="40.5" x14ac:dyDescent="0.3">
      <c r="B984" s="36"/>
      <c r="C984" s="58"/>
      <c r="D984" s="207" t="s">
        <v>160</v>
      </c>
      <c r="E984" s="58"/>
      <c r="F984" s="208" t="s">
        <v>1009</v>
      </c>
      <c r="G984" s="58"/>
      <c r="H984" s="58"/>
      <c r="I984" s="163"/>
      <c r="J984" s="58"/>
      <c r="K984" s="58"/>
      <c r="L984" s="56"/>
      <c r="M984" s="73"/>
      <c r="N984" s="37"/>
      <c r="O984" s="37"/>
      <c r="P984" s="37"/>
      <c r="Q984" s="37"/>
      <c r="R984" s="37"/>
      <c r="S984" s="37"/>
      <c r="T984" s="74"/>
      <c r="AT984" s="19" t="s">
        <v>160</v>
      </c>
      <c r="AU984" s="19" t="s">
        <v>90</v>
      </c>
    </row>
    <row r="985" spans="2:65" s="12" customFormat="1" x14ac:dyDescent="0.3">
      <c r="B985" s="209"/>
      <c r="C985" s="210"/>
      <c r="D985" s="207" t="s">
        <v>162</v>
      </c>
      <c r="E985" s="211" t="s">
        <v>77</v>
      </c>
      <c r="F985" s="212" t="s">
        <v>163</v>
      </c>
      <c r="G985" s="210"/>
      <c r="H985" s="213" t="s">
        <v>77</v>
      </c>
      <c r="I985" s="214"/>
      <c r="J985" s="210"/>
      <c r="K985" s="210"/>
      <c r="L985" s="215"/>
      <c r="M985" s="216"/>
      <c r="N985" s="217"/>
      <c r="O985" s="217"/>
      <c r="P985" s="217"/>
      <c r="Q985" s="217"/>
      <c r="R985" s="217"/>
      <c r="S985" s="217"/>
      <c r="T985" s="218"/>
      <c r="AT985" s="219" t="s">
        <v>162</v>
      </c>
      <c r="AU985" s="219" t="s">
        <v>90</v>
      </c>
      <c r="AV985" s="12" t="s">
        <v>23</v>
      </c>
      <c r="AW985" s="12" t="s">
        <v>41</v>
      </c>
      <c r="AX985" s="12" t="s">
        <v>79</v>
      </c>
      <c r="AY985" s="219" t="s">
        <v>151</v>
      </c>
    </row>
    <row r="986" spans="2:65" s="13" customFormat="1" x14ac:dyDescent="0.3">
      <c r="B986" s="220"/>
      <c r="C986" s="221"/>
      <c r="D986" s="207" t="s">
        <v>162</v>
      </c>
      <c r="E986" s="232" t="s">
        <v>77</v>
      </c>
      <c r="F986" s="233" t="s">
        <v>1010</v>
      </c>
      <c r="G986" s="221"/>
      <c r="H986" s="234">
        <v>8</v>
      </c>
      <c r="I986" s="226"/>
      <c r="J986" s="221"/>
      <c r="K986" s="221"/>
      <c r="L986" s="227"/>
      <c r="M986" s="228"/>
      <c r="N986" s="229"/>
      <c r="O986" s="229"/>
      <c r="P986" s="229"/>
      <c r="Q986" s="229"/>
      <c r="R986" s="229"/>
      <c r="S986" s="229"/>
      <c r="T986" s="230"/>
      <c r="AT986" s="231" t="s">
        <v>162</v>
      </c>
      <c r="AU986" s="231" t="s">
        <v>90</v>
      </c>
      <c r="AV986" s="13" t="s">
        <v>90</v>
      </c>
      <c r="AW986" s="13" t="s">
        <v>41</v>
      </c>
      <c r="AX986" s="13" t="s">
        <v>79</v>
      </c>
      <c r="AY986" s="231" t="s">
        <v>151</v>
      </c>
    </row>
    <row r="987" spans="2:65" s="13" customFormat="1" x14ac:dyDescent="0.3">
      <c r="B987" s="220"/>
      <c r="C987" s="221"/>
      <c r="D987" s="207" t="s">
        <v>162</v>
      </c>
      <c r="E987" s="232" t="s">
        <v>77</v>
      </c>
      <c r="F987" s="233" t="s">
        <v>1011</v>
      </c>
      <c r="G987" s="221"/>
      <c r="H987" s="234">
        <v>-2</v>
      </c>
      <c r="I987" s="226"/>
      <c r="J987" s="221"/>
      <c r="K987" s="221"/>
      <c r="L987" s="227"/>
      <c r="M987" s="228"/>
      <c r="N987" s="229"/>
      <c r="O987" s="229"/>
      <c r="P987" s="229"/>
      <c r="Q987" s="229"/>
      <c r="R987" s="229"/>
      <c r="S987" s="229"/>
      <c r="T987" s="230"/>
      <c r="AT987" s="231" t="s">
        <v>162</v>
      </c>
      <c r="AU987" s="231" t="s">
        <v>90</v>
      </c>
      <c r="AV987" s="13" t="s">
        <v>90</v>
      </c>
      <c r="AW987" s="13" t="s">
        <v>41</v>
      </c>
      <c r="AX987" s="13" t="s">
        <v>79</v>
      </c>
      <c r="AY987" s="231" t="s">
        <v>151</v>
      </c>
    </row>
    <row r="988" spans="2:65" s="14" customFormat="1" x14ac:dyDescent="0.3">
      <c r="B988" s="235"/>
      <c r="C988" s="236"/>
      <c r="D988" s="222" t="s">
        <v>162</v>
      </c>
      <c r="E988" s="237" t="s">
        <v>77</v>
      </c>
      <c r="F988" s="238" t="s">
        <v>174</v>
      </c>
      <c r="G988" s="236"/>
      <c r="H988" s="239">
        <v>6</v>
      </c>
      <c r="I988" s="240"/>
      <c r="J988" s="236"/>
      <c r="K988" s="236"/>
      <c r="L988" s="241"/>
      <c r="M988" s="242"/>
      <c r="N988" s="243"/>
      <c r="O988" s="243"/>
      <c r="P988" s="243"/>
      <c r="Q988" s="243"/>
      <c r="R988" s="243"/>
      <c r="S988" s="243"/>
      <c r="T988" s="244"/>
      <c r="AT988" s="245" t="s">
        <v>162</v>
      </c>
      <c r="AU988" s="245" t="s">
        <v>90</v>
      </c>
      <c r="AV988" s="14" t="s">
        <v>158</v>
      </c>
      <c r="AW988" s="14" t="s">
        <v>41</v>
      </c>
      <c r="AX988" s="14" t="s">
        <v>23</v>
      </c>
      <c r="AY988" s="245" t="s">
        <v>151</v>
      </c>
    </row>
    <row r="989" spans="2:65" s="1" customFormat="1" ht="22.5" customHeight="1" x14ac:dyDescent="0.3">
      <c r="B989" s="36"/>
      <c r="C989" s="247" t="s">
        <v>1012</v>
      </c>
      <c r="D989" s="247" t="s">
        <v>209</v>
      </c>
      <c r="E989" s="248" t="s">
        <v>1013</v>
      </c>
      <c r="F989" s="249" t="s">
        <v>1014</v>
      </c>
      <c r="G989" s="250" t="s">
        <v>156</v>
      </c>
      <c r="H989" s="251">
        <v>310.983</v>
      </c>
      <c r="I989" s="252"/>
      <c r="J989" s="253">
        <f>ROUND(I989*H989,2)</f>
        <v>0</v>
      </c>
      <c r="K989" s="249" t="s">
        <v>157</v>
      </c>
      <c r="L989" s="254"/>
      <c r="M989" s="255" t="s">
        <v>77</v>
      </c>
      <c r="N989" s="256" t="s">
        <v>50</v>
      </c>
      <c r="O989" s="37"/>
      <c r="P989" s="204">
        <f>O989*H989</f>
        <v>0</v>
      </c>
      <c r="Q989" s="204">
        <v>1.5200000000000001E-3</v>
      </c>
      <c r="R989" s="204">
        <f>Q989*H989</f>
        <v>0.47269416000000003</v>
      </c>
      <c r="S989" s="204">
        <v>0</v>
      </c>
      <c r="T989" s="205">
        <f>S989*H989</f>
        <v>0</v>
      </c>
      <c r="AR989" s="19" t="s">
        <v>437</v>
      </c>
      <c r="AT989" s="19" t="s">
        <v>209</v>
      </c>
      <c r="AU989" s="19" t="s">
        <v>90</v>
      </c>
      <c r="AY989" s="19" t="s">
        <v>151</v>
      </c>
      <c r="BE989" s="206">
        <f>IF(N989="základní",J989,0)</f>
        <v>0</v>
      </c>
      <c r="BF989" s="206">
        <f>IF(N989="snížená",J989,0)</f>
        <v>0</v>
      </c>
      <c r="BG989" s="206">
        <f>IF(N989="zákl. přenesená",J989,0)</f>
        <v>0</v>
      </c>
      <c r="BH989" s="206">
        <f>IF(N989="sníž. přenesená",J989,0)</f>
        <v>0</v>
      </c>
      <c r="BI989" s="206">
        <f>IF(N989="nulová",J989,0)</f>
        <v>0</v>
      </c>
      <c r="BJ989" s="19" t="s">
        <v>90</v>
      </c>
      <c r="BK989" s="206">
        <f>ROUND(I989*H989,2)</f>
        <v>0</v>
      </c>
      <c r="BL989" s="19" t="s">
        <v>271</v>
      </c>
      <c r="BM989" s="19" t="s">
        <v>1015</v>
      </c>
    </row>
    <row r="990" spans="2:65" s="1" customFormat="1" ht="27" x14ac:dyDescent="0.3">
      <c r="B990" s="36"/>
      <c r="C990" s="58"/>
      <c r="D990" s="207" t="s">
        <v>160</v>
      </c>
      <c r="E990" s="58"/>
      <c r="F990" s="208" t="s">
        <v>1016</v>
      </c>
      <c r="G990" s="58"/>
      <c r="H990" s="58"/>
      <c r="I990" s="163"/>
      <c r="J990" s="58"/>
      <c r="K990" s="58"/>
      <c r="L990" s="56"/>
      <c r="M990" s="73"/>
      <c r="N990" s="37"/>
      <c r="O990" s="37"/>
      <c r="P990" s="37"/>
      <c r="Q990" s="37"/>
      <c r="R990" s="37"/>
      <c r="S990" s="37"/>
      <c r="T990" s="74"/>
      <c r="AT990" s="19" t="s">
        <v>160</v>
      </c>
      <c r="AU990" s="19" t="s">
        <v>90</v>
      </c>
    </row>
    <row r="991" spans="2:65" s="13" customFormat="1" x14ac:dyDescent="0.3">
      <c r="B991" s="220"/>
      <c r="C991" s="221"/>
      <c r="D991" s="207" t="s">
        <v>162</v>
      </c>
      <c r="E991" s="232" t="s">
        <v>77</v>
      </c>
      <c r="F991" s="233" t="s">
        <v>1017</v>
      </c>
      <c r="G991" s="221"/>
      <c r="H991" s="234">
        <v>270.42</v>
      </c>
      <c r="I991" s="226"/>
      <c r="J991" s="221"/>
      <c r="K991" s="221"/>
      <c r="L991" s="227"/>
      <c r="M991" s="228"/>
      <c r="N991" s="229"/>
      <c r="O991" s="229"/>
      <c r="P991" s="229"/>
      <c r="Q991" s="229"/>
      <c r="R991" s="229"/>
      <c r="S991" s="229"/>
      <c r="T991" s="230"/>
      <c r="AT991" s="231" t="s">
        <v>162</v>
      </c>
      <c r="AU991" s="231" t="s">
        <v>90</v>
      </c>
      <c r="AV991" s="13" t="s">
        <v>90</v>
      </c>
      <c r="AW991" s="13" t="s">
        <v>41</v>
      </c>
      <c r="AX991" s="13" t="s">
        <v>23</v>
      </c>
      <c r="AY991" s="231" t="s">
        <v>151</v>
      </c>
    </row>
    <row r="992" spans="2:65" s="13" customFormat="1" x14ac:dyDescent="0.3">
      <c r="B992" s="220"/>
      <c r="C992" s="221"/>
      <c r="D992" s="222" t="s">
        <v>162</v>
      </c>
      <c r="E992" s="221"/>
      <c r="F992" s="224" t="s">
        <v>1018</v>
      </c>
      <c r="G992" s="221"/>
      <c r="H992" s="225">
        <v>310.983</v>
      </c>
      <c r="I992" s="226"/>
      <c r="J992" s="221"/>
      <c r="K992" s="221"/>
      <c r="L992" s="227"/>
      <c r="M992" s="228"/>
      <c r="N992" s="229"/>
      <c r="O992" s="229"/>
      <c r="P992" s="229"/>
      <c r="Q992" s="229"/>
      <c r="R992" s="229"/>
      <c r="S992" s="229"/>
      <c r="T992" s="230"/>
      <c r="AT992" s="231" t="s">
        <v>162</v>
      </c>
      <c r="AU992" s="231" t="s">
        <v>90</v>
      </c>
      <c r="AV992" s="13" t="s">
        <v>90</v>
      </c>
      <c r="AW992" s="13" t="s">
        <v>4</v>
      </c>
      <c r="AX992" s="13" t="s">
        <v>23</v>
      </c>
      <c r="AY992" s="231" t="s">
        <v>151</v>
      </c>
    </row>
    <row r="993" spans="2:65" s="1" customFormat="1" ht="22.5" customHeight="1" x14ac:dyDescent="0.3">
      <c r="B993" s="36"/>
      <c r="C993" s="195" t="s">
        <v>1019</v>
      </c>
      <c r="D993" s="195" t="s">
        <v>153</v>
      </c>
      <c r="E993" s="196" t="s">
        <v>1020</v>
      </c>
      <c r="F993" s="197" t="s">
        <v>1021</v>
      </c>
      <c r="G993" s="198" t="s">
        <v>274</v>
      </c>
      <c r="H993" s="199">
        <v>1</v>
      </c>
      <c r="I993" s="200"/>
      <c r="J993" s="201">
        <f>ROUND(I993*H993,2)</f>
        <v>0</v>
      </c>
      <c r="K993" s="197" t="s">
        <v>157</v>
      </c>
      <c r="L993" s="56"/>
      <c r="M993" s="202" t="s">
        <v>77</v>
      </c>
      <c r="N993" s="203" t="s">
        <v>50</v>
      </c>
      <c r="O993" s="37"/>
      <c r="P993" s="204">
        <f>O993*H993</f>
        <v>0</v>
      </c>
      <c r="Q993" s="204">
        <v>1.1E-4</v>
      </c>
      <c r="R993" s="204">
        <f>Q993*H993</f>
        <v>1.1E-4</v>
      </c>
      <c r="S993" s="204">
        <v>0</v>
      </c>
      <c r="T993" s="205">
        <f>S993*H993</f>
        <v>0</v>
      </c>
      <c r="AR993" s="19" t="s">
        <v>271</v>
      </c>
      <c r="AT993" s="19" t="s">
        <v>153</v>
      </c>
      <c r="AU993" s="19" t="s">
        <v>90</v>
      </c>
      <c r="AY993" s="19" t="s">
        <v>151</v>
      </c>
      <c r="BE993" s="206">
        <f>IF(N993="základní",J993,0)</f>
        <v>0</v>
      </c>
      <c r="BF993" s="206">
        <f>IF(N993="snížená",J993,0)</f>
        <v>0</v>
      </c>
      <c r="BG993" s="206">
        <f>IF(N993="zákl. přenesená",J993,0)</f>
        <v>0</v>
      </c>
      <c r="BH993" s="206">
        <f>IF(N993="sníž. přenesená",J993,0)</f>
        <v>0</v>
      </c>
      <c r="BI993" s="206">
        <f>IF(N993="nulová",J993,0)</f>
        <v>0</v>
      </c>
      <c r="BJ993" s="19" t="s">
        <v>90</v>
      </c>
      <c r="BK993" s="206">
        <f>ROUND(I993*H993,2)</f>
        <v>0</v>
      </c>
      <c r="BL993" s="19" t="s">
        <v>271</v>
      </c>
      <c r="BM993" s="19" t="s">
        <v>1022</v>
      </c>
    </row>
    <row r="994" spans="2:65" s="1" customFormat="1" ht="27" x14ac:dyDescent="0.3">
      <c r="B994" s="36"/>
      <c r="C994" s="58"/>
      <c r="D994" s="207" t="s">
        <v>160</v>
      </c>
      <c r="E994" s="58"/>
      <c r="F994" s="208" t="s">
        <v>1023</v>
      </c>
      <c r="G994" s="58"/>
      <c r="H994" s="58"/>
      <c r="I994" s="163"/>
      <c r="J994" s="58"/>
      <c r="K994" s="58"/>
      <c r="L994" s="56"/>
      <c r="M994" s="73"/>
      <c r="N994" s="37"/>
      <c r="O994" s="37"/>
      <c r="P994" s="37"/>
      <c r="Q994" s="37"/>
      <c r="R994" s="37"/>
      <c r="S994" s="37"/>
      <c r="T994" s="74"/>
      <c r="AT994" s="19" t="s">
        <v>160</v>
      </c>
      <c r="AU994" s="19" t="s">
        <v>90</v>
      </c>
    </row>
    <row r="995" spans="2:65" s="12" customFormat="1" x14ac:dyDescent="0.3">
      <c r="B995" s="209"/>
      <c r="C995" s="210"/>
      <c r="D995" s="207" t="s">
        <v>162</v>
      </c>
      <c r="E995" s="211" t="s">
        <v>77</v>
      </c>
      <c r="F995" s="212" t="s">
        <v>675</v>
      </c>
      <c r="G995" s="210"/>
      <c r="H995" s="213" t="s">
        <v>77</v>
      </c>
      <c r="I995" s="214"/>
      <c r="J995" s="210"/>
      <c r="K995" s="210"/>
      <c r="L995" s="215"/>
      <c r="M995" s="216"/>
      <c r="N995" s="217"/>
      <c r="O995" s="217"/>
      <c r="P995" s="217"/>
      <c r="Q995" s="217"/>
      <c r="R995" s="217"/>
      <c r="S995" s="217"/>
      <c r="T995" s="218"/>
      <c r="AT995" s="219" t="s">
        <v>162</v>
      </c>
      <c r="AU995" s="219" t="s">
        <v>90</v>
      </c>
      <c r="AV995" s="12" t="s">
        <v>23</v>
      </c>
      <c r="AW995" s="12" t="s">
        <v>41</v>
      </c>
      <c r="AX995" s="12" t="s">
        <v>79</v>
      </c>
      <c r="AY995" s="219" t="s">
        <v>151</v>
      </c>
    </row>
    <row r="996" spans="2:65" s="12" customFormat="1" x14ac:dyDescent="0.3">
      <c r="B996" s="209"/>
      <c r="C996" s="210"/>
      <c r="D996" s="207" t="s">
        <v>162</v>
      </c>
      <c r="E996" s="211" t="s">
        <v>77</v>
      </c>
      <c r="F996" s="212" t="s">
        <v>1024</v>
      </c>
      <c r="G996" s="210"/>
      <c r="H996" s="213" t="s">
        <v>77</v>
      </c>
      <c r="I996" s="214"/>
      <c r="J996" s="210"/>
      <c r="K996" s="210"/>
      <c r="L996" s="215"/>
      <c r="M996" s="216"/>
      <c r="N996" s="217"/>
      <c r="O996" s="217"/>
      <c r="P996" s="217"/>
      <c r="Q996" s="217"/>
      <c r="R996" s="217"/>
      <c r="S996" s="217"/>
      <c r="T996" s="218"/>
      <c r="AT996" s="219" t="s">
        <v>162</v>
      </c>
      <c r="AU996" s="219" t="s">
        <v>90</v>
      </c>
      <c r="AV996" s="12" t="s">
        <v>23</v>
      </c>
      <c r="AW996" s="12" t="s">
        <v>41</v>
      </c>
      <c r="AX996" s="12" t="s">
        <v>79</v>
      </c>
      <c r="AY996" s="219" t="s">
        <v>151</v>
      </c>
    </row>
    <row r="997" spans="2:65" s="13" customFormat="1" x14ac:dyDescent="0.3">
      <c r="B997" s="220"/>
      <c r="C997" s="221"/>
      <c r="D997" s="222" t="s">
        <v>162</v>
      </c>
      <c r="E997" s="223" t="s">
        <v>77</v>
      </c>
      <c r="F997" s="224" t="s">
        <v>23</v>
      </c>
      <c r="G997" s="221"/>
      <c r="H997" s="225">
        <v>1</v>
      </c>
      <c r="I997" s="226"/>
      <c r="J997" s="221"/>
      <c r="K997" s="221"/>
      <c r="L997" s="227"/>
      <c r="M997" s="228"/>
      <c r="N997" s="229"/>
      <c r="O997" s="229"/>
      <c r="P997" s="229"/>
      <c r="Q997" s="229"/>
      <c r="R997" s="229"/>
      <c r="S997" s="229"/>
      <c r="T997" s="230"/>
      <c r="AT997" s="231" t="s">
        <v>162</v>
      </c>
      <c r="AU997" s="231" t="s">
        <v>90</v>
      </c>
      <c r="AV997" s="13" t="s">
        <v>90</v>
      </c>
      <c r="AW997" s="13" t="s">
        <v>41</v>
      </c>
      <c r="AX997" s="13" t="s">
        <v>23</v>
      </c>
      <c r="AY997" s="231" t="s">
        <v>151</v>
      </c>
    </row>
    <row r="998" spans="2:65" s="1" customFormat="1" ht="22.5" customHeight="1" x14ac:dyDescent="0.3">
      <c r="B998" s="36"/>
      <c r="C998" s="195" t="s">
        <v>1025</v>
      </c>
      <c r="D998" s="195" t="s">
        <v>153</v>
      </c>
      <c r="E998" s="196" t="s">
        <v>1026</v>
      </c>
      <c r="F998" s="197" t="s">
        <v>1027</v>
      </c>
      <c r="G998" s="198" t="s">
        <v>156</v>
      </c>
      <c r="H998" s="199">
        <v>270.42</v>
      </c>
      <c r="I998" s="200"/>
      <c r="J998" s="201">
        <f>ROUND(I998*H998,2)</f>
        <v>0</v>
      </c>
      <c r="K998" s="197" t="s">
        <v>157</v>
      </c>
      <c r="L998" s="56"/>
      <c r="M998" s="202" t="s">
        <v>77</v>
      </c>
      <c r="N998" s="203" t="s">
        <v>50</v>
      </c>
      <c r="O998" s="37"/>
      <c r="P998" s="204">
        <f>O998*H998</f>
        <v>0</v>
      </c>
      <c r="Q998" s="204">
        <v>0</v>
      </c>
      <c r="R998" s="204">
        <f>Q998*H998</f>
        <v>0</v>
      </c>
      <c r="S998" s="204">
        <v>0</v>
      </c>
      <c r="T998" s="205">
        <f>S998*H998</f>
        <v>0</v>
      </c>
      <c r="AR998" s="19" t="s">
        <v>271</v>
      </c>
      <c r="AT998" s="19" t="s">
        <v>153</v>
      </c>
      <c r="AU998" s="19" t="s">
        <v>90</v>
      </c>
      <c r="AY998" s="19" t="s">
        <v>151</v>
      </c>
      <c r="BE998" s="206">
        <f>IF(N998="základní",J998,0)</f>
        <v>0</v>
      </c>
      <c r="BF998" s="206">
        <f>IF(N998="snížená",J998,0)</f>
        <v>0</v>
      </c>
      <c r="BG998" s="206">
        <f>IF(N998="zákl. přenesená",J998,0)</f>
        <v>0</v>
      </c>
      <c r="BH998" s="206">
        <f>IF(N998="sníž. přenesená",J998,0)</f>
        <v>0</v>
      </c>
      <c r="BI998" s="206">
        <f>IF(N998="nulová",J998,0)</f>
        <v>0</v>
      </c>
      <c r="BJ998" s="19" t="s">
        <v>90</v>
      </c>
      <c r="BK998" s="206">
        <f>ROUND(I998*H998,2)</f>
        <v>0</v>
      </c>
      <c r="BL998" s="19" t="s">
        <v>271</v>
      </c>
      <c r="BM998" s="19" t="s">
        <v>1028</v>
      </c>
    </row>
    <row r="999" spans="2:65" s="1" customFormat="1" ht="27" x14ac:dyDescent="0.3">
      <c r="B999" s="36"/>
      <c r="C999" s="58"/>
      <c r="D999" s="207" t="s">
        <v>160</v>
      </c>
      <c r="E999" s="58"/>
      <c r="F999" s="208" t="s">
        <v>1029</v>
      </c>
      <c r="G999" s="58"/>
      <c r="H999" s="58"/>
      <c r="I999" s="163"/>
      <c r="J999" s="58"/>
      <c r="K999" s="58"/>
      <c r="L999" s="56"/>
      <c r="M999" s="73"/>
      <c r="N999" s="37"/>
      <c r="O999" s="37"/>
      <c r="P999" s="37"/>
      <c r="Q999" s="37"/>
      <c r="R999" s="37"/>
      <c r="S999" s="37"/>
      <c r="T999" s="74"/>
      <c r="AT999" s="19" t="s">
        <v>160</v>
      </c>
      <c r="AU999" s="19" t="s">
        <v>90</v>
      </c>
    </row>
    <row r="1000" spans="2:65" s="12" customFormat="1" x14ac:dyDescent="0.3">
      <c r="B1000" s="209"/>
      <c r="C1000" s="210"/>
      <c r="D1000" s="207" t="s">
        <v>162</v>
      </c>
      <c r="E1000" s="211" t="s">
        <v>77</v>
      </c>
      <c r="F1000" s="212" t="s">
        <v>163</v>
      </c>
      <c r="G1000" s="210"/>
      <c r="H1000" s="213" t="s">
        <v>77</v>
      </c>
      <c r="I1000" s="214"/>
      <c r="J1000" s="210"/>
      <c r="K1000" s="210"/>
      <c r="L1000" s="215"/>
      <c r="M1000" s="216"/>
      <c r="N1000" s="217"/>
      <c r="O1000" s="217"/>
      <c r="P1000" s="217"/>
      <c r="Q1000" s="217"/>
      <c r="R1000" s="217"/>
      <c r="S1000" s="217"/>
      <c r="T1000" s="218"/>
      <c r="AT1000" s="219" t="s">
        <v>162</v>
      </c>
      <c r="AU1000" s="219" t="s">
        <v>90</v>
      </c>
      <c r="AV1000" s="12" t="s">
        <v>23</v>
      </c>
      <c r="AW1000" s="12" t="s">
        <v>41</v>
      </c>
      <c r="AX1000" s="12" t="s">
        <v>79</v>
      </c>
      <c r="AY1000" s="219" t="s">
        <v>151</v>
      </c>
    </row>
    <row r="1001" spans="2:65" s="12" customFormat="1" x14ac:dyDescent="0.3">
      <c r="B1001" s="209"/>
      <c r="C1001" s="210"/>
      <c r="D1001" s="207" t="s">
        <v>162</v>
      </c>
      <c r="E1001" s="211" t="s">
        <v>77</v>
      </c>
      <c r="F1001" s="212" t="s">
        <v>993</v>
      </c>
      <c r="G1001" s="210"/>
      <c r="H1001" s="213" t="s">
        <v>77</v>
      </c>
      <c r="I1001" s="214"/>
      <c r="J1001" s="210"/>
      <c r="K1001" s="210"/>
      <c r="L1001" s="215"/>
      <c r="M1001" s="216"/>
      <c r="N1001" s="217"/>
      <c r="O1001" s="217"/>
      <c r="P1001" s="217"/>
      <c r="Q1001" s="217"/>
      <c r="R1001" s="217"/>
      <c r="S1001" s="217"/>
      <c r="T1001" s="218"/>
      <c r="AT1001" s="219" t="s">
        <v>162</v>
      </c>
      <c r="AU1001" s="219" t="s">
        <v>90</v>
      </c>
      <c r="AV1001" s="12" t="s">
        <v>23</v>
      </c>
      <c r="AW1001" s="12" t="s">
        <v>41</v>
      </c>
      <c r="AX1001" s="12" t="s">
        <v>79</v>
      </c>
      <c r="AY1001" s="219" t="s">
        <v>151</v>
      </c>
    </row>
    <row r="1002" spans="2:65" s="13" customFormat="1" x14ac:dyDescent="0.3">
      <c r="B1002" s="220"/>
      <c r="C1002" s="221"/>
      <c r="D1002" s="222" t="s">
        <v>162</v>
      </c>
      <c r="E1002" s="223" t="s">
        <v>77</v>
      </c>
      <c r="F1002" s="224" t="s">
        <v>1017</v>
      </c>
      <c r="G1002" s="221"/>
      <c r="H1002" s="225">
        <v>270.42</v>
      </c>
      <c r="I1002" s="226"/>
      <c r="J1002" s="221"/>
      <c r="K1002" s="221"/>
      <c r="L1002" s="227"/>
      <c r="M1002" s="228"/>
      <c r="N1002" s="229"/>
      <c r="O1002" s="229"/>
      <c r="P1002" s="229"/>
      <c r="Q1002" s="229"/>
      <c r="R1002" s="229"/>
      <c r="S1002" s="229"/>
      <c r="T1002" s="230"/>
      <c r="AT1002" s="231" t="s">
        <v>162</v>
      </c>
      <c r="AU1002" s="231" t="s">
        <v>90</v>
      </c>
      <c r="AV1002" s="13" t="s">
        <v>90</v>
      </c>
      <c r="AW1002" s="13" t="s">
        <v>41</v>
      </c>
      <c r="AX1002" s="13" t="s">
        <v>23</v>
      </c>
      <c r="AY1002" s="231" t="s">
        <v>151</v>
      </c>
    </row>
    <row r="1003" spans="2:65" s="1" customFormat="1" ht="22.5" customHeight="1" x14ac:dyDescent="0.3">
      <c r="B1003" s="36"/>
      <c r="C1003" s="247" t="s">
        <v>1030</v>
      </c>
      <c r="D1003" s="247" t="s">
        <v>209</v>
      </c>
      <c r="E1003" s="248" t="s">
        <v>1031</v>
      </c>
      <c r="F1003" s="249" t="s">
        <v>1032</v>
      </c>
      <c r="G1003" s="250" t="s">
        <v>156</v>
      </c>
      <c r="H1003" s="251">
        <v>310.983</v>
      </c>
      <c r="I1003" s="252"/>
      <c r="J1003" s="253">
        <f>ROUND(I1003*H1003,2)</f>
        <v>0</v>
      </c>
      <c r="K1003" s="249" t="s">
        <v>157</v>
      </c>
      <c r="L1003" s="254"/>
      <c r="M1003" s="255" t="s">
        <v>77</v>
      </c>
      <c r="N1003" s="256" t="s">
        <v>50</v>
      </c>
      <c r="O1003" s="37"/>
      <c r="P1003" s="204">
        <f>O1003*H1003</f>
        <v>0</v>
      </c>
      <c r="Q1003" s="204">
        <v>2.9999999999999997E-4</v>
      </c>
      <c r="R1003" s="204">
        <f>Q1003*H1003</f>
        <v>9.3294899999999986E-2</v>
      </c>
      <c r="S1003" s="204">
        <v>0</v>
      </c>
      <c r="T1003" s="205">
        <f>S1003*H1003</f>
        <v>0</v>
      </c>
      <c r="AR1003" s="19" t="s">
        <v>437</v>
      </c>
      <c r="AT1003" s="19" t="s">
        <v>209</v>
      </c>
      <c r="AU1003" s="19" t="s">
        <v>90</v>
      </c>
      <c r="AY1003" s="19" t="s">
        <v>151</v>
      </c>
      <c r="BE1003" s="206">
        <f>IF(N1003="základní",J1003,0)</f>
        <v>0</v>
      </c>
      <c r="BF1003" s="206">
        <f>IF(N1003="snížená",J1003,0)</f>
        <v>0</v>
      </c>
      <c r="BG1003" s="206">
        <f>IF(N1003="zákl. přenesená",J1003,0)</f>
        <v>0</v>
      </c>
      <c r="BH1003" s="206">
        <f>IF(N1003="sníž. přenesená",J1003,0)</f>
        <v>0</v>
      </c>
      <c r="BI1003" s="206">
        <f>IF(N1003="nulová",J1003,0)</f>
        <v>0</v>
      </c>
      <c r="BJ1003" s="19" t="s">
        <v>90</v>
      </c>
      <c r="BK1003" s="206">
        <f>ROUND(I1003*H1003,2)</f>
        <v>0</v>
      </c>
      <c r="BL1003" s="19" t="s">
        <v>271</v>
      </c>
      <c r="BM1003" s="19" t="s">
        <v>1033</v>
      </c>
    </row>
    <row r="1004" spans="2:65" s="1" customFormat="1" ht="27" x14ac:dyDescent="0.3">
      <c r="B1004" s="36"/>
      <c r="C1004" s="58"/>
      <c r="D1004" s="207" t="s">
        <v>160</v>
      </c>
      <c r="E1004" s="58"/>
      <c r="F1004" s="208" t="s">
        <v>1034</v>
      </c>
      <c r="G1004" s="58"/>
      <c r="H1004" s="58"/>
      <c r="I1004" s="163"/>
      <c r="J1004" s="58"/>
      <c r="K1004" s="58"/>
      <c r="L1004" s="56"/>
      <c r="M1004" s="73"/>
      <c r="N1004" s="37"/>
      <c r="O1004" s="37"/>
      <c r="P1004" s="37"/>
      <c r="Q1004" s="37"/>
      <c r="R1004" s="37"/>
      <c r="S1004" s="37"/>
      <c r="T1004" s="74"/>
      <c r="AT1004" s="19" t="s">
        <v>160</v>
      </c>
      <c r="AU1004" s="19" t="s">
        <v>90</v>
      </c>
    </row>
    <row r="1005" spans="2:65" s="13" customFormat="1" x14ac:dyDescent="0.3">
      <c r="B1005" s="220"/>
      <c r="C1005" s="221"/>
      <c r="D1005" s="222" t="s">
        <v>162</v>
      </c>
      <c r="E1005" s="221"/>
      <c r="F1005" s="224" t="s">
        <v>1018</v>
      </c>
      <c r="G1005" s="221"/>
      <c r="H1005" s="225">
        <v>310.983</v>
      </c>
      <c r="I1005" s="226"/>
      <c r="J1005" s="221"/>
      <c r="K1005" s="221"/>
      <c r="L1005" s="227"/>
      <c r="M1005" s="228"/>
      <c r="N1005" s="229"/>
      <c r="O1005" s="229"/>
      <c r="P1005" s="229"/>
      <c r="Q1005" s="229"/>
      <c r="R1005" s="229"/>
      <c r="S1005" s="229"/>
      <c r="T1005" s="230"/>
      <c r="AT1005" s="231" t="s">
        <v>162</v>
      </c>
      <c r="AU1005" s="231" t="s">
        <v>90</v>
      </c>
      <c r="AV1005" s="13" t="s">
        <v>90</v>
      </c>
      <c r="AW1005" s="13" t="s">
        <v>4</v>
      </c>
      <c r="AX1005" s="13" t="s">
        <v>23</v>
      </c>
      <c r="AY1005" s="231" t="s">
        <v>151</v>
      </c>
    </row>
    <row r="1006" spans="2:65" s="1" customFormat="1" ht="22.5" customHeight="1" x14ac:dyDescent="0.3">
      <c r="B1006" s="36"/>
      <c r="C1006" s="195" t="s">
        <v>1035</v>
      </c>
      <c r="D1006" s="195" t="s">
        <v>153</v>
      </c>
      <c r="E1006" s="196" t="s">
        <v>1036</v>
      </c>
      <c r="F1006" s="197" t="s">
        <v>1037</v>
      </c>
      <c r="G1006" s="198" t="s">
        <v>959</v>
      </c>
      <c r="H1006" s="271"/>
      <c r="I1006" s="200"/>
      <c r="J1006" s="201">
        <f>ROUND(I1006*H1006,2)</f>
        <v>0</v>
      </c>
      <c r="K1006" s="197" t="s">
        <v>157</v>
      </c>
      <c r="L1006" s="56"/>
      <c r="M1006" s="202" t="s">
        <v>77</v>
      </c>
      <c r="N1006" s="203" t="s">
        <v>50</v>
      </c>
      <c r="O1006" s="37"/>
      <c r="P1006" s="204">
        <f>O1006*H1006</f>
        <v>0</v>
      </c>
      <c r="Q1006" s="204">
        <v>0</v>
      </c>
      <c r="R1006" s="204">
        <f>Q1006*H1006</f>
        <v>0</v>
      </c>
      <c r="S1006" s="204">
        <v>0</v>
      </c>
      <c r="T1006" s="205">
        <f>S1006*H1006</f>
        <v>0</v>
      </c>
      <c r="AR1006" s="19" t="s">
        <v>271</v>
      </c>
      <c r="AT1006" s="19" t="s">
        <v>153</v>
      </c>
      <c r="AU1006" s="19" t="s">
        <v>90</v>
      </c>
      <c r="AY1006" s="19" t="s">
        <v>151</v>
      </c>
      <c r="BE1006" s="206">
        <f>IF(N1006="základní",J1006,0)</f>
        <v>0</v>
      </c>
      <c r="BF1006" s="206">
        <f>IF(N1006="snížená",J1006,0)</f>
        <v>0</v>
      </c>
      <c r="BG1006" s="206">
        <f>IF(N1006="zákl. přenesená",J1006,0)</f>
        <v>0</v>
      </c>
      <c r="BH1006" s="206">
        <f>IF(N1006="sníž. přenesená",J1006,0)</f>
        <v>0</v>
      </c>
      <c r="BI1006" s="206">
        <f>IF(N1006="nulová",J1006,0)</f>
        <v>0</v>
      </c>
      <c r="BJ1006" s="19" t="s">
        <v>90</v>
      </c>
      <c r="BK1006" s="206">
        <f>ROUND(I1006*H1006,2)</f>
        <v>0</v>
      </c>
      <c r="BL1006" s="19" t="s">
        <v>271</v>
      </c>
      <c r="BM1006" s="19" t="s">
        <v>1038</v>
      </c>
    </row>
    <row r="1007" spans="2:65" s="1" customFormat="1" ht="27" x14ac:dyDescent="0.3">
      <c r="B1007" s="36"/>
      <c r="C1007" s="58"/>
      <c r="D1007" s="207" t="s">
        <v>160</v>
      </c>
      <c r="E1007" s="58"/>
      <c r="F1007" s="208" t="s">
        <v>1039</v>
      </c>
      <c r="G1007" s="58"/>
      <c r="H1007" s="58"/>
      <c r="I1007" s="163"/>
      <c r="J1007" s="58"/>
      <c r="K1007" s="58"/>
      <c r="L1007" s="56"/>
      <c r="M1007" s="73"/>
      <c r="N1007" s="37"/>
      <c r="O1007" s="37"/>
      <c r="P1007" s="37"/>
      <c r="Q1007" s="37"/>
      <c r="R1007" s="37"/>
      <c r="S1007" s="37"/>
      <c r="T1007" s="74"/>
      <c r="AT1007" s="19" t="s">
        <v>160</v>
      </c>
      <c r="AU1007" s="19" t="s">
        <v>90</v>
      </c>
    </row>
    <row r="1008" spans="2:65" s="11" customFormat="1" ht="29.85" customHeight="1" x14ac:dyDescent="0.3">
      <c r="B1008" s="178"/>
      <c r="C1008" s="179"/>
      <c r="D1008" s="192" t="s">
        <v>78</v>
      </c>
      <c r="E1008" s="193" t="s">
        <v>1040</v>
      </c>
      <c r="F1008" s="193" t="s">
        <v>1041</v>
      </c>
      <c r="G1008" s="179"/>
      <c r="H1008" s="179"/>
      <c r="I1008" s="182"/>
      <c r="J1008" s="194">
        <f>BK1008</f>
        <v>0</v>
      </c>
      <c r="K1008" s="179"/>
      <c r="L1008" s="184"/>
      <c r="M1008" s="185"/>
      <c r="N1008" s="186"/>
      <c r="O1008" s="186"/>
      <c r="P1008" s="187">
        <f>SUM(P1009:P1088)</f>
        <v>0</v>
      </c>
      <c r="Q1008" s="186"/>
      <c r="R1008" s="187">
        <f>SUM(R1009:R1088)</f>
        <v>2.08545917</v>
      </c>
      <c r="S1008" s="186"/>
      <c r="T1008" s="188">
        <f>SUM(T1009:T1088)</f>
        <v>0</v>
      </c>
      <c r="AR1008" s="189" t="s">
        <v>90</v>
      </c>
      <c r="AT1008" s="190" t="s">
        <v>78</v>
      </c>
      <c r="AU1008" s="190" t="s">
        <v>23</v>
      </c>
      <c r="AY1008" s="189" t="s">
        <v>151</v>
      </c>
      <c r="BK1008" s="191">
        <f>SUM(BK1009:BK1088)</f>
        <v>0</v>
      </c>
    </row>
    <row r="1009" spans="2:65" s="1" customFormat="1" ht="22.5" customHeight="1" x14ac:dyDescent="0.3">
      <c r="B1009" s="36"/>
      <c r="C1009" s="195" t="s">
        <v>1042</v>
      </c>
      <c r="D1009" s="195" t="s">
        <v>153</v>
      </c>
      <c r="E1009" s="196" t="s">
        <v>1043</v>
      </c>
      <c r="F1009" s="197" t="s">
        <v>1044</v>
      </c>
      <c r="G1009" s="198" t="s">
        <v>156</v>
      </c>
      <c r="H1009" s="199">
        <v>143.755</v>
      </c>
      <c r="I1009" s="200"/>
      <c r="J1009" s="201">
        <f>ROUND(I1009*H1009,2)</f>
        <v>0</v>
      </c>
      <c r="K1009" s="197" t="s">
        <v>157</v>
      </c>
      <c r="L1009" s="56"/>
      <c r="M1009" s="202" t="s">
        <v>77</v>
      </c>
      <c r="N1009" s="203" t="s">
        <v>50</v>
      </c>
      <c r="O1009" s="37"/>
      <c r="P1009" s="204">
        <f>O1009*H1009</f>
        <v>0</v>
      </c>
      <c r="Q1009" s="204">
        <v>6.0000000000000001E-3</v>
      </c>
      <c r="R1009" s="204">
        <f>Q1009*H1009</f>
        <v>0.86253000000000002</v>
      </c>
      <c r="S1009" s="204">
        <v>0</v>
      </c>
      <c r="T1009" s="205">
        <f>S1009*H1009</f>
        <v>0</v>
      </c>
      <c r="AR1009" s="19" t="s">
        <v>271</v>
      </c>
      <c r="AT1009" s="19" t="s">
        <v>153</v>
      </c>
      <c r="AU1009" s="19" t="s">
        <v>90</v>
      </c>
      <c r="AY1009" s="19" t="s">
        <v>151</v>
      </c>
      <c r="BE1009" s="206">
        <f>IF(N1009="základní",J1009,0)</f>
        <v>0</v>
      </c>
      <c r="BF1009" s="206">
        <f>IF(N1009="snížená",J1009,0)</f>
        <v>0</v>
      </c>
      <c r="BG1009" s="206">
        <f>IF(N1009="zákl. přenesená",J1009,0)</f>
        <v>0</v>
      </c>
      <c r="BH1009" s="206">
        <f>IF(N1009="sníž. přenesená",J1009,0)</f>
        <v>0</v>
      </c>
      <c r="BI1009" s="206">
        <f>IF(N1009="nulová",J1009,0)</f>
        <v>0</v>
      </c>
      <c r="BJ1009" s="19" t="s">
        <v>90</v>
      </c>
      <c r="BK1009" s="206">
        <f>ROUND(I1009*H1009,2)</f>
        <v>0</v>
      </c>
      <c r="BL1009" s="19" t="s">
        <v>271</v>
      </c>
      <c r="BM1009" s="19" t="s">
        <v>1045</v>
      </c>
    </row>
    <row r="1010" spans="2:65" s="1" customFormat="1" ht="27" x14ac:dyDescent="0.3">
      <c r="B1010" s="36"/>
      <c r="C1010" s="58"/>
      <c r="D1010" s="207" t="s">
        <v>160</v>
      </c>
      <c r="E1010" s="58"/>
      <c r="F1010" s="208" t="s">
        <v>1046</v>
      </c>
      <c r="G1010" s="58"/>
      <c r="H1010" s="58"/>
      <c r="I1010" s="163"/>
      <c r="J1010" s="58"/>
      <c r="K1010" s="58"/>
      <c r="L1010" s="56"/>
      <c r="M1010" s="73"/>
      <c r="N1010" s="37"/>
      <c r="O1010" s="37"/>
      <c r="P1010" s="37"/>
      <c r="Q1010" s="37"/>
      <c r="R1010" s="37"/>
      <c r="S1010" s="37"/>
      <c r="T1010" s="74"/>
      <c r="AT1010" s="19" t="s">
        <v>160</v>
      </c>
      <c r="AU1010" s="19" t="s">
        <v>90</v>
      </c>
    </row>
    <row r="1011" spans="2:65" s="12" customFormat="1" x14ac:dyDescent="0.3">
      <c r="B1011" s="209"/>
      <c r="C1011" s="210"/>
      <c r="D1011" s="207" t="s">
        <v>162</v>
      </c>
      <c r="E1011" s="211" t="s">
        <v>77</v>
      </c>
      <c r="F1011" s="212" t="s">
        <v>651</v>
      </c>
      <c r="G1011" s="210"/>
      <c r="H1011" s="213" t="s">
        <v>77</v>
      </c>
      <c r="I1011" s="214"/>
      <c r="J1011" s="210"/>
      <c r="K1011" s="210"/>
      <c r="L1011" s="215"/>
      <c r="M1011" s="216"/>
      <c r="N1011" s="217"/>
      <c r="O1011" s="217"/>
      <c r="P1011" s="217"/>
      <c r="Q1011" s="217"/>
      <c r="R1011" s="217"/>
      <c r="S1011" s="217"/>
      <c r="T1011" s="218"/>
      <c r="AT1011" s="219" t="s">
        <v>162</v>
      </c>
      <c r="AU1011" s="219" t="s">
        <v>90</v>
      </c>
      <c r="AV1011" s="12" t="s">
        <v>23</v>
      </c>
      <c r="AW1011" s="12" t="s">
        <v>41</v>
      </c>
      <c r="AX1011" s="12" t="s">
        <v>79</v>
      </c>
      <c r="AY1011" s="219" t="s">
        <v>151</v>
      </c>
    </row>
    <row r="1012" spans="2:65" s="12" customFormat="1" x14ac:dyDescent="0.3">
      <c r="B1012" s="209"/>
      <c r="C1012" s="210"/>
      <c r="D1012" s="207" t="s">
        <v>162</v>
      </c>
      <c r="E1012" s="211" t="s">
        <v>77</v>
      </c>
      <c r="F1012" s="212" t="s">
        <v>1047</v>
      </c>
      <c r="G1012" s="210"/>
      <c r="H1012" s="213" t="s">
        <v>77</v>
      </c>
      <c r="I1012" s="214"/>
      <c r="J1012" s="210"/>
      <c r="K1012" s="210"/>
      <c r="L1012" s="215"/>
      <c r="M1012" s="216"/>
      <c r="N1012" s="217"/>
      <c r="O1012" s="217"/>
      <c r="P1012" s="217"/>
      <c r="Q1012" s="217"/>
      <c r="R1012" s="217"/>
      <c r="S1012" s="217"/>
      <c r="T1012" s="218"/>
      <c r="AT1012" s="219" t="s">
        <v>162</v>
      </c>
      <c r="AU1012" s="219" t="s">
        <v>90</v>
      </c>
      <c r="AV1012" s="12" t="s">
        <v>23</v>
      </c>
      <c r="AW1012" s="12" t="s">
        <v>41</v>
      </c>
      <c r="AX1012" s="12" t="s">
        <v>79</v>
      </c>
      <c r="AY1012" s="219" t="s">
        <v>151</v>
      </c>
    </row>
    <row r="1013" spans="2:65" s="13" customFormat="1" x14ac:dyDescent="0.3">
      <c r="B1013" s="220"/>
      <c r="C1013" s="221"/>
      <c r="D1013" s="207" t="s">
        <v>162</v>
      </c>
      <c r="E1013" s="232" t="s">
        <v>77</v>
      </c>
      <c r="F1013" s="233" t="s">
        <v>1048</v>
      </c>
      <c r="G1013" s="221"/>
      <c r="H1013" s="234">
        <v>52</v>
      </c>
      <c r="I1013" s="226"/>
      <c r="J1013" s="221"/>
      <c r="K1013" s="221"/>
      <c r="L1013" s="227"/>
      <c r="M1013" s="228"/>
      <c r="N1013" s="229"/>
      <c r="O1013" s="229"/>
      <c r="P1013" s="229"/>
      <c r="Q1013" s="229"/>
      <c r="R1013" s="229"/>
      <c r="S1013" s="229"/>
      <c r="T1013" s="230"/>
      <c r="AT1013" s="231" t="s">
        <v>162</v>
      </c>
      <c r="AU1013" s="231" t="s">
        <v>90</v>
      </c>
      <c r="AV1013" s="13" t="s">
        <v>90</v>
      </c>
      <c r="AW1013" s="13" t="s">
        <v>41</v>
      </c>
      <c r="AX1013" s="13" t="s">
        <v>79</v>
      </c>
      <c r="AY1013" s="231" t="s">
        <v>151</v>
      </c>
    </row>
    <row r="1014" spans="2:65" s="15" customFormat="1" x14ac:dyDescent="0.3">
      <c r="B1014" s="260"/>
      <c r="C1014" s="261"/>
      <c r="D1014" s="207" t="s">
        <v>162</v>
      </c>
      <c r="E1014" s="262" t="s">
        <v>77</v>
      </c>
      <c r="F1014" s="263" t="s">
        <v>321</v>
      </c>
      <c r="G1014" s="261"/>
      <c r="H1014" s="264">
        <v>52</v>
      </c>
      <c r="I1014" s="265"/>
      <c r="J1014" s="261"/>
      <c r="K1014" s="261"/>
      <c r="L1014" s="266"/>
      <c r="M1014" s="267"/>
      <c r="N1014" s="268"/>
      <c r="O1014" s="268"/>
      <c r="P1014" s="268"/>
      <c r="Q1014" s="268"/>
      <c r="R1014" s="268"/>
      <c r="S1014" s="268"/>
      <c r="T1014" s="269"/>
      <c r="AT1014" s="270" t="s">
        <v>162</v>
      </c>
      <c r="AU1014" s="270" t="s">
        <v>90</v>
      </c>
      <c r="AV1014" s="15" t="s">
        <v>175</v>
      </c>
      <c r="AW1014" s="15" t="s">
        <v>41</v>
      </c>
      <c r="AX1014" s="15" t="s">
        <v>79</v>
      </c>
      <c r="AY1014" s="270" t="s">
        <v>151</v>
      </c>
    </row>
    <row r="1015" spans="2:65" s="12" customFormat="1" x14ac:dyDescent="0.3">
      <c r="B1015" s="209"/>
      <c r="C1015" s="210"/>
      <c r="D1015" s="207" t="s">
        <v>162</v>
      </c>
      <c r="E1015" s="211" t="s">
        <v>77</v>
      </c>
      <c r="F1015" s="212" t="s">
        <v>1049</v>
      </c>
      <c r="G1015" s="210"/>
      <c r="H1015" s="213" t="s">
        <v>77</v>
      </c>
      <c r="I1015" s="214"/>
      <c r="J1015" s="210"/>
      <c r="K1015" s="210"/>
      <c r="L1015" s="215"/>
      <c r="M1015" s="216"/>
      <c r="N1015" s="217"/>
      <c r="O1015" s="217"/>
      <c r="P1015" s="217"/>
      <c r="Q1015" s="217"/>
      <c r="R1015" s="217"/>
      <c r="S1015" s="217"/>
      <c r="T1015" s="218"/>
      <c r="AT1015" s="219" t="s">
        <v>162</v>
      </c>
      <c r="AU1015" s="219" t="s">
        <v>90</v>
      </c>
      <c r="AV1015" s="12" t="s">
        <v>23</v>
      </c>
      <c r="AW1015" s="12" t="s">
        <v>41</v>
      </c>
      <c r="AX1015" s="12" t="s">
        <v>79</v>
      </c>
      <c r="AY1015" s="219" t="s">
        <v>151</v>
      </c>
    </row>
    <row r="1016" spans="2:65" s="12" customFormat="1" x14ac:dyDescent="0.3">
      <c r="B1016" s="209"/>
      <c r="C1016" s="210"/>
      <c r="D1016" s="207" t="s">
        <v>162</v>
      </c>
      <c r="E1016" s="211" t="s">
        <v>77</v>
      </c>
      <c r="F1016" s="212" t="s">
        <v>229</v>
      </c>
      <c r="G1016" s="210"/>
      <c r="H1016" s="213" t="s">
        <v>77</v>
      </c>
      <c r="I1016" s="214"/>
      <c r="J1016" s="210"/>
      <c r="K1016" s="210"/>
      <c r="L1016" s="215"/>
      <c r="M1016" s="216"/>
      <c r="N1016" s="217"/>
      <c r="O1016" s="217"/>
      <c r="P1016" s="217"/>
      <c r="Q1016" s="217"/>
      <c r="R1016" s="217"/>
      <c r="S1016" s="217"/>
      <c r="T1016" s="218"/>
      <c r="AT1016" s="219" t="s">
        <v>162</v>
      </c>
      <c r="AU1016" s="219" t="s">
        <v>90</v>
      </c>
      <c r="AV1016" s="12" t="s">
        <v>23</v>
      </c>
      <c r="AW1016" s="12" t="s">
        <v>41</v>
      </c>
      <c r="AX1016" s="12" t="s">
        <v>79</v>
      </c>
      <c r="AY1016" s="219" t="s">
        <v>151</v>
      </c>
    </row>
    <row r="1017" spans="2:65" s="12" customFormat="1" x14ac:dyDescent="0.3">
      <c r="B1017" s="209"/>
      <c r="C1017" s="210"/>
      <c r="D1017" s="207" t="s">
        <v>162</v>
      </c>
      <c r="E1017" s="211" t="s">
        <v>77</v>
      </c>
      <c r="F1017" s="212" t="s">
        <v>403</v>
      </c>
      <c r="G1017" s="210"/>
      <c r="H1017" s="213" t="s">
        <v>77</v>
      </c>
      <c r="I1017" s="214"/>
      <c r="J1017" s="210"/>
      <c r="K1017" s="210"/>
      <c r="L1017" s="215"/>
      <c r="M1017" s="216"/>
      <c r="N1017" s="217"/>
      <c r="O1017" s="217"/>
      <c r="P1017" s="217"/>
      <c r="Q1017" s="217"/>
      <c r="R1017" s="217"/>
      <c r="S1017" s="217"/>
      <c r="T1017" s="218"/>
      <c r="AT1017" s="219" t="s">
        <v>162</v>
      </c>
      <c r="AU1017" s="219" t="s">
        <v>90</v>
      </c>
      <c r="AV1017" s="12" t="s">
        <v>23</v>
      </c>
      <c r="AW1017" s="12" t="s">
        <v>41</v>
      </c>
      <c r="AX1017" s="12" t="s">
        <v>79</v>
      </c>
      <c r="AY1017" s="219" t="s">
        <v>151</v>
      </c>
    </row>
    <row r="1018" spans="2:65" s="13" customFormat="1" x14ac:dyDescent="0.3">
      <c r="B1018" s="220"/>
      <c r="C1018" s="221"/>
      <c r="D1018" s="207" t="s">
        <v>162</v>
      </c>
      <c r="E1018" s="232" t="s">
        <v>77</v>
      </c>
      <c r="F1018" s="233" t="s">
        <v>1050</v>
      </c>
      <c r="G1018" s="221"/>
      <c r="H1018" s="234">
        <v>11.04</v>
      </c>
      <c r="I1018" s="226"/>
      <c r="J1018" s="221"/>
      <c r="K1018" s="221"/>
      <c r="L1018" s="227"/>
      <c r="M1018" s="228"/>
      <c r="N1018" s="229"/>
      <c r="O1018" s="229"/>
      <c r="P1018" s="229"/>
      <c r="Q1018" s="229"/>
      <c r="R1018" s="229"/>
      <c r="S1018" s="229"/>
      <c r="T1018" s="230"/>
      <c r="AT1018" s="231" t="s">
        <v>162</v>
      </c>
      <c r="AU1018" s="231" t="s">
        <v>90</v>
      </c>
      <c r="AV1018" s="13" t="s">
        <v>90</v>
      </c>
      <c r="AW1018" s="13" t="s">
        <v>41</v>
      </c>
      <c r="AX1018" s="13" t="s">
        <v>79</v>
      </c>
      <c r="AY1018" s="231" t="s">
        <v>151</v>
      </c>
    </row>
    <row r="1019" spans="2:65" s="13" customFormat="1" x14ac:dyDescent="0.3">
      <c r="B1019" s="220"/>
      <c r="C1019" s="221"/>
      <c r="D1019" s="207" t="s">
        <v>162</v>
      </c>
      <c r="E1019" s="232" t="s">
        <v>77</v>
      </c>
      <c r="F1019" s="233" t="s">
        <v>1051</v>
      </c>
      <c r="G1019" s="221"/>
      <c r="H1019" s="234">
        <v>5.76</v>
      </c>
      <c r="I1019" s="226"/>
      <c r="J1019" s="221"/>
      <c r="K1019" s="221"/>
      <c r="L1019" s="227"/>
      <c r="M1019" s="228"/>
      <c r="N1019" s="229"/>
      <c r="O1019" s="229"/>
      <c r="P1019" s="229"/>
      <c r="Q1019" s="229"/>
      <c r="R1019" s="229"/>
      <c r="S1019" s="229"/>
      <c r="T1019" s="230"/>
      <c r="AT1019" s="231" t="s">
        <v>162</v>
      </c>
      <c r="AU1019" s="231" t="s">
        <v>90</v>
      </c>
      <c r="AV1019" s="13" t="s">
        <v>90</v>
      </c>
      <c r="AW1019" s="13" t="s">
        <v>41</v>
      </c>
      <c r="AX1019" s="13" t="s">
        <v>79</v>
      </c>
      <c r="AY1019" s="231" t="s">
        <v>151</v>
      </c>
    </row>
    <row r="1020" spans="2:65" s="13" customFormat="1" x14ac:dyDescent="0.3">
      <c r="B1020" s="220"/>
      <c r="C1020" s="221"/>
      <c r="D1020" s="207" t="s">
        <v>162</v>
      </c>
      <c r="E1020" s="232" t="s">
        <v>77</v>
      </c>
      <c r="F1020" s="233" t="s">
        <v>1052</v>
      </c>
      <c r="G1020" s="221"/>
      <c r="H1020" s="234">
        <v>0.33</v>
      </c>
      <c r="I1020" s="226"/>
      <c r="J1020" s="221"/>
      <c r="K1020" s="221"/>
      <c r="L1020" s="227"/>
      <c r="M1020" s="228"/>
      <c r="N1020" s="229"/>
      <c r="O1020" s="229"/>
      <c r="P1020" s="229"/>
      <c r="Q1020" s="229"/>
      <c r="R1020" s="229"/>
      <c r="S1020" s="229"/>
      <c r="T1020" s="230"/>
      <c r="AT1020" s="231" t="s">
        <v>162</v>
      </c>
      <c r="AU1020" s="231" t="s">
        <v>90</v>
      </c>
      <c r="AV1020" s="13" t="s">
        <v>90</v>
      </c>
      <c r="AW1020" s="13" t="s">
        <v>41</v>
      </c>
      <c r="AX1020" s="13" t="s">
        <v>79</v>
      </c>
      <c r="AY1020" s="231" t="s">
        <v>151</v>
      </c>
    </row>
    <row r="1021" spans="2:65" s="12" customFormat="1" x14ac:dyDescent="0.3">
      <c r="B1021" s="209"/>
      <c r="C1021" s="210"/>
      <c r="D1021" s="207" t="s">
        <v>162</v>
      </c>
      <c r="E1021" s="211" t="s">
        <v>77</v>
      </c>
      <c r="F1021" s="212" t="s">
        <v>409</v>
      </c>
      <c r="G1021" s="210"/>
      <c r="H1021" s="213" t="s">
        <v>77</v>
      </c>
      <c r="I1021" s="214"/>
      <c r="J1021" s="210"/>
      <c r="K1021" s="210"/>
      <c r="L1021" s="215"/>
      <c r="M1021" s="216"/>
      <c r="N1021" s="217"/>
      <c r="O1021" s="217"/>
      <c r="P1021" s="217"/>
      <c r="Q1021" s="217"/>
      <c r="R1021" s="217"/>
      <c r="S1021" s="217"/>
      <c r="T1021" s="218"/>
      <c r="AT1021" s="219" t="s">
        <v>162</v>
      </c>
      <c r="AU1021" s="219" t="s">
        <v>90</v>
      </c>
      <c r="AV1021" s="12" t="s">
        <v>23</v>
      </c>
      <c r="AW1021" s="12" t="s">
        <v>41</v>
      </c>
      <c r="AX1021" s="12" t="s">
        <v>79</v>
      </c>
      <c r="AY1021" s="219" t="s">
        <v>151</v>
      </c>
    </row>
    <row r="1022" spans="2:65" s="13" customFormat="1" x14ac:dyDescent="0.3">
      <c r="B1022" s="220"/>
      <c r="C1022" s="221"/>
      <c r="D1022" s="207" t="s">
        <v>162</v>
      </c>
      <c r="E1022" s="232" t="s">
        <v>77</v>
      </c>
      <c r="F1022" s="233" t="s">
        <v>1053</v>
      </c>
      <c r="G1022" s="221"/>
      <c r="H1022" s="234">
        <v>1.92</v>
      </c>
      <c r="I1022" s="226"/>
      <c r="J1022" s="221"/>
      <c r="K1022" s="221"/>
      <c r="L1022" s="227"/>
      <c r="M1022" s="228"/>
      <c r="N1022" s="229"/>
      <c r="O1022" s="229"/>
      <c r="P1022" s="229"/>
      <c r="Q1022" s="229"/>
      <c r="R1022" s="229"/>
      <c r="S1022" s="229"/>
      <c r="T1022" s="230"/>
      <c r="AT1022" s="231" t="s">
        <v>162</v>
      </c>
      <c r="AU1022" s="231" t="s">
        <v>90</v>
      </c>
      <c r="AV1022" s="13" t="s">
        <v>90</v>
      </c>
      <c r="AW1022" s="13" t="s">
        <v>41</v>
      </c>
      <c r="AX1022" s="13" t="s">
        <v>79</v>
      </c>
      <c r="AY1022" s="231" t="s">
        <v>151</v>
      </c>
    </row>
    <row r="1023" spans="2:65" s="12" customFormat="1" x14ac:dyDescent="0.3">
      <c r="B1023" s="209"/>
      <c r="C1023" s="210"/>
      <c r="D1023" s="207" t="s">
        <v>162</v>
      </c>
      <c r="E1023" s="211" t="s">
        <v>77</v>
      </c>
      <c r="F1023" s="212" t="s">
        <v>232</v>
      </c>
      <c r="G1023" s="210"/>
      <c r="H1023" s="213" t="s">
        <v>77</v>
      </c>
      <c r="I1023" s="214"/>
      <c r="J1023" s="210"/>
      <c r="K1023" s="210"/>
      <c r="L1023" s="215"/>
      <c r="M1023" s="216"/>
      <c r="N1023" s="217"/>
      <c r="O1023" s="217"/>
      <c r="P1023" s="217"/>
      <c r="Q1023" s="217"/>
      <c r="R1023" s="217"/>
      <c r="S1023" s="217"/>
      <c r="T1023" s="218"/>
      <c r="AT1023" s="219" t="s">
        <v>162</v>
      </c>
      <c r="AU1023" s="219" t="s">
        <v>90</v>
      </c>
      <c r="AV1023" s="12" t="s">
        <v>23</v>
      </c>
      <c r="AW1023" s="12" t="s">
        <v>41</v>
      </c>
      <c r="AX1023" s="12" t="s">
        <v>79</v>
      </c>
      <c r="AY1023" s="219" t="s">
        <v>151</v>
      </c>
    </row>
    <row r="1024" spans="2:65" s="12" customFormat="1" x14ac:dyDescent="0.3">
      <c r="B1024" s="209"/>
      <c r="C1024" s="210"/>
      <c r="D1024" s="207" t="s">
        <v>162</v>
      </c>
      <c r="E1024" s="211" t="s">
        <v>77</v>
      </c>
      <c r="F1024" s="212" t="s">
        <v>403</v>
      </c>
      <c r="G1024" s="210"/>
      <c r="H1024" s="213" t="s">
        <v>77</v>
      </c>
      <c r="I1024" s="214"/>
      <c r="J1024" s="210"/>
      <c r="K1024" s="210"/>
      <c r="L1024" s="215"/>
      <c r="M1024" s="216"/>
      <c r="N1024" s="217"/>
      <c r="O1024" s="217"/>
      <c r="P1024" s="217"/>
      <c r="Q1024" s="217"/>
      <c r="R1024" s="217"/>
      <c r="S1024" s="217"/>
      <c r="T1024" s="218"/>
      <c r="AT1024" s="219" t="s">
        <v>162</v>
      </c>
      <c r="AU1024" s="219" t="s">
        <v>90</v>
      </c>
      <c r="AV1024" s="12" t="s">
        <v>23</v>
      </c>
      <c r="AW1024" s="12" t="s">
        <v>41</v>
      </c>
      <c r="AX1024" s="12" t="s">
        <v>79</v>
      </c>
      <c r="AY1024" s="219" t="s">
        <v>151</v>
      </c>
    </row>
    <row r="1025" spans="2:51" s="13" customFormat="1" x14ac:dyDescent="0.3">
      <c r="B1025" s="220"/>
      <c r="C1025" s="221"/>
      <c r="D1025" s="207" t="s">
        <v>162</v>
      </c>
      <c r="E1025" s="232" t="s">
        <v>77</v>
      </c>
      <c r="F1025" s="233" t="s">
        <v>1051</v>
      </c>
      <c r="G1025" s="221"/>
      <c r="H1025" s="234">
        <v>5.76</v>
      </c>
      <c r="I1025" s="226"/>
      <c r="J1025" s="221"/>
      <c r="K1025" s="221"/>
      <c r="L1025" s="227"/>
      <c r="M1025" s="228"/>
      <c r="N1025" s="229"/>
      <c r="O1025" s="229"/>
      <c r="P1025" s="229"/>
      <c r="Q1025" s="229"/>
      <c r="R1025" s="229"/>
      <c r="S1025" s="229"/>
      <c r="T1025" s="230"/>
      <c r="AT1025" s="231" t="s">
        <v>162</v>
      </c>
      <c r="AU1025" s="231" t="s">
        <v>90</v>
      </c>
      <c r="AV1025" s="13" t="s">
        <v>90</v>
      </c>
      <c r="AW1025" s="13" t="s">
        <v>41</v>
      </c>
      <c r="AX1025" s="13" t="s">
        <v>79</v>
      </c>
      <c r="AY1025" s="231" t="s">
        <v>151</v>
      </c>
    </row>
    <row r="1026" spans="2:51" s="13" customFormat="1" x14ac:dyDescent="0.3">
      <c r="B1026" s="220"/>
      <c r="C1026" s="221"/>
      <c r="D1026" s="207" t="s">
        <v>162</v>
      </c>
      <c r="E1026" s="232" t="s">
        <v>77</v>
      </c>
      <c r="F1026" s="233" t="s">
        <v>1054</v>
      </c>
      <c r="G1026" s="221"/>
      <c r="H1026" s="234">
        <v>5.76</v>
      </c>
      <c r="I1026" s="226"/>
      <c r="J1026" s="221"/>
      <c r="K1026" s="221"/>
      <c r="L1026" s="227"/>
      <c r="M1026" s="228"/>
      <c r="N1026" s="229"/>
      <c r="O1026" s="229"/>
      <c r="P1026" s="229"/>
      <c r="Q1026" s="229"/>
      <c r="R1026" s="229"/>
      <c r="S1026" s="229"/>
      <c r="T1026" s="230"/>
      <c r="AT1026" s="231" t="s">
        <v>162</v>
      </c>
      <c r="AU1026" s="231" t="s">
        <v>90</v>
      </c>
      <c r="AV1026" s="13" t="s">
        <v>90</v>
      </c>
      <c r="AW1026" s="13" t="s">
        <v>41</v>
      </c>
      <c r="AX1026" s="13" t="s">
        <v>79</v>
      </c>
      <c r="AY1026" s="231" t="s">
        <v>151</v>
      </c>
    </row>
    <row r="1027" spans="2:51" s="13" customFormat="1" x14ac:dyDescent="0.3">
      <c r="B1027" s="220"/>
      <c r="C1027" s="221"/>
      <c r="D1027" s="207" t="s">
        <v>162</v>
      </c>
      <c r="E1027" s="232" t="s">
        <v>77</v>
      </c>
      <c r="F1027" s="233" t="s">
        <v>1055</v>
      </c>
      <c r="G1027" s="221"/>
      <c r="H1027" s="234">
        <v>3.36</v>
      </c>
      <c r="I1027" s="226"/>
      <c r="J1027" s="221"/>
      <c r="K1027" s="221"/>
      <c r="L1027" s="227"/>
      <c r="M1027" s="228"/>
      <c r="N1027" s="229"/>
      <c r="O1027" s="229"/>
      <c r="P1027" s="229"/>
      <c r="Q1027" s="229"/>
      <c r="R1027" s="229"/>
      <c r="S1027" s="229"/>
      <c r="T1027" s="230"/>
      <c r="AT1027" s="231" t="s">
        <v>162</v>
      </c>
      <c r="AU1027" s="231" t="s">
        <v>90</v>
      </c>
      <c r="AV1027" s="13" t="s">
        <v>90</v>
      </c>
      <c r="AW1027" s="13" t="s">
        <v>41</v>
      </c>
      <c r="AX1027" s="13" t="s">
        <v>79</v>
      </c>
      <c r="AY1027" s="231" t="s">
        <v>151</v>
      </c>
    </row>
    <row r="1028" spans="2:51" s="13" customFormat="1" x14ac:dyDescent="0.3">
      <c r="B1028" s="220"/>
      <c r="C1028" s="221"/>
      <c r="D1028" s="207" t="s">
        <v>162</v>
      </c>
      <c r="E1028" s="232" t="s">
        <v>77</v>
      </c>
      <c r="F1028" s="233" t="s">
        <v>1056</v>
      </c>
      <c r="G1028" s="221"/>
      <c r="H1028" s="234">
        <v>2.4</v>
      </c>
      <c r="I1028" s="226"/>
      <c r="J1028" s="221"/>
      <c r="K1028" s="221"/>
      <c r="L1028" s="227"/>
      <c r="M1028" s="228"/>
      <c r="N1028" s="229"/>
      <c r="O1028" s="229"/>
      <c r="P1028" s="229"/>
      <c r="Q1028" s="229"/>
      <c r="R1028" s="229"/>
      <c r="S1028" s="229"/>
      <c r="T1028" s="230"/>
      <c r="AT1028" s="231" t="s">
        <v>162</v>
      </c>
      <c r="AU1028" s="231" t="s">
        <v>90</v>
      </c>
      <c r="AV1028" s="13" t="s">
        <v>90</v>
      </c>
      <c r="AW1028" s="13" t="s">
        <v>41</v>
      </c>
      <c r="AX1028" s="13" t="s">
        <v>79</v>
      </c>
      <c r="AY1028" s="231" t="s">
        <v>151</v>
      </c>
    </row>
    <row r="1029" spans="2:51" s="13" customFormat="1" x14ac:dyDescent="0.3">
      <c r="B1029" s="220"/>
      <c r="C1029" s="221"/>
      <c r="D1029" s="207" t="s">
        <v>162</v>
      </c>
      <c r="E1029" s="232" t="s">
        <v>77</v>
      </c>
      <c r="F1029" s="233" t="s">
        <v>1057</v>
      </c>
      <c r="G1029" s="221"/>
      <c r="H1029" s="234">
        <v>0.4</v>
      </c>
      <c r="I1029" s="226"/>
      <c r="J1029" s="221"/>
      <c r="K1029" s="221"/>
      <c r="L1029" s="227"/>
      <c r="M1029" s="228"/>
      <c r="N1029" s="229"/>
      <c r="O1029" s="229"/>
      <c r="P1029" s="229"/>
      <c r="Q1029" s="229"/>
      <c r="R1029" s="229"/>
      <c r="S1029" s="229"/>
      <c r="T1029" s="230"/>
      <c r="AT1029" s="231" t="s">
        <v>162</v>
      </c>
      <c r="AU1029" s="231" t="s">
        <v>90</v>
      </c>
      <c r="AV1029" s="13" t="s">
        <v>90</v>
      </c>
      <c r="AW1029" s="13" t="s">
        <v>41</v>
      </c>
      <c r="AX1029" s="13" t="s">
        <v>79</v>
      </c>
      <c r="AY1029" s="231" t="s">
        <v>151</v>
      </c>
    </row>
    <row r="1030" spans="2:51" s="13" customFormat="1" x14ac:dyDescent="0.3">
      <c r="B1030" s="220"/>
      <c r="C1030" s="221"/>
      <c r="D1030" s="207" t="s">
        <v>162</v>
      </c>
      <c r="E1030" s="232" t="s">
        <v>77</v>
      </c>
      <c r="F1030" s="233" t="s">
        <v>1058</v>
      </c>
      <c r="G1030" s="221"/>
      <c r="H1030" s="234">
        <v>6.3360000000000003</v>
      </c>
      <c r="I1030" s="226"/>
      <c r="J1030" s="221"/>
      <c r="K1030" s="221"/>
      <c r="L1030" s="227"/>
      <c r="M1030" s="228"/>
      <c r="N1030" s="229"/>
      <c r="O1030" s="229"/>
      <c r="P1030" s="229"/>
      <c r="Q1030" s="229"/>
      <c r="R1030" s="229"/>
      <c r="S1030" s="229"/>
      <c r="T1030" s="230"/>
      <c r="AT1030" s="231" t="s">
        <v>162</v>
      </c>
      <c r="AU1030" s="231" t="s">
        <v>90</v>
      </c>
      <c r="AV1030" s="13" t="s">
        <v>90</v>
      </c>
      <c r="AW1030" s="13" t="s">
        <v>41</v>
      </c>
      <c r="AX1030" s="13" t="s">
        <v>79</v>
      </c>
      <c r="AY1030" s="231" t="s">
        <v>151</v>
      </c>
    </row>
    <row r="1031" spans="2:51" s="13" customFormat="1" x14ac:dyDescent="0.3">
      <c r="B1031" s="220"/>
      <c r="C1031" s="221"/>
      <c r="D1031" s="207" t="s">
        <v>162</v>
      </c>
      <c r="E1031" s="232" t="s">
        <v>77</v>
      </c>
      <c r="F1031" s="233" t="s">
        <v>1059</v>
      </c>
      <c r="G1031" s="221"/>
      <c r="H1031" s="234">
        <v>0.26</v>
      </c>
      <c r="I1031" s="226"/>
      <c r="J1031" s="221"/>
      <c r="K1031" s="221"/>
      <c r="L1031" s="227"/>
      <c r="M1031" s="228"/>
      <c r="N1031" s="229"/>
      <c r="O1031" s="229"/>
      <c r="P1031" s="229"/>
      <c r="Q1031" s="229"/>
      <c r="R1031" s="229"/>
      <c r="S1031" s="229"/>
      <c r="T1031" s="230"/>
      <c r="AT1031" s="231" t="s">
        <v>162</v>
      </c>
      <c r="AU1031" s="231" t="s">
        <v>90</v>
      </c>
      <c r="AV1031" s="13" t="s">
        <v>90</v>
      </c>
      <c r="AW1031" s="13" t="s">
        <v>41</v>
      </c>
      <c r="AX1031" s="13" t="s">
        <v>79</v>
      </c>
      <c r="AY1031" s="231" t="s">
        <v>151</v>
      </c>
    </row>
    <row r="1032" spans="2:51" s="12" customFormat="1" x14ac:dyDescent="0.3">
      <c r="B1032" s="209"/>
      <c r="C1032" s="210"/>
      <c r="D1032" s="207" t="s">
        <v>162</v>
      </c>
      <c r="E1032" s="211" t="s">
        <v>77</v>
      </c>
      <c r="F1032" s="212" t="s">
        <v>409</v>
      </c>
      <c r="G1032" s="210"/>
      <c r="H1032" s="213" t="s">
        <v>77</v>
      </c>
      <c r="I1032" s="214"/>
      <c r="J1032" s="210"/>
      <c r="K1032" s="210"/>
      <c r="L1032" s="215"/>
      <c r="M1032" s="216"/>
      <c r="N1032" s="217"/>
      <c r="O1032" s="217"/>
      <c r="P1032" s="217"/>
      <c r="Q1032" s="217"/>
      <c r="R1032" s="217"/>
      <c r="S1032" s="217"/>
      <c r="T1032" s="218"/>
      <c r="AT1032" s="219" t="s">
        <v>162</v>
      </c>
      <c r="AU1032" s="219" t="s">
        <v>90</v>
      </c>
      <c r="AV1032" s="12" t="s">
        <v>23</v>
      </c>
      <c r="AW1032" s="12" t="s">
        <v>41</v>
      </c>
      <c r="AX1032" s="12" t="s">
        <v>79</v>
      </c>
      <c r="AY1032" s="219" t="s">
        <v>151</v>
      </c>
    </row>
    <row r="1033" spans="2:51" s="13" customFormat="1" x14ac:dyDescent="0.3">
      <c r="B1033" s="220"/>
      <c r="C1033" s="221"/>
      <c r="D1033" s="207" t="s">
        <v>162</v>
      </c>
      <c r="E1033" s="232" t="s">
        <v>77</v>
      </c>
      <c r="F1033" s="233" t="s">
        <v>1060</v>
      </c>
      <c r="G1033" s="221"/>
      <c r="H1033" s="234">
        <v>0.84</v>
      </c>
      <c r="I1033" s="226"/>
      <c r="J1033" s="221"/>
      <c r="K1033" s="221"/>
      <c r="L1033" s="227"/>
      <c r="M1033" s="228"/>
      <c r="N1033" s="229"/>
      <c r="O1033" s="229"/>
      <c r="P1033" s="229"/>
      <c r="Q1033" s="229"/>
      <c r="R1033" s="229"/>
      <c r="S1033" s="229"/>
      <c r="T1033" s="230"/>
      <c r="AT1033" s="231" t="s">
        <v>162</v>
      </c>
      <c r="AU1033" s="231" t="s">
        <v>90</v>
      </c>
      <c r="AV1033" s="13" t="s">
        <v>90</v>
      </c>
      <c r="AW1033" s="13" t="s">
        <v>41</v>
      </c>
      <c r="AX1033" s="13" t="s">
        <v>79</v>
      </c>
      <c r="AY1033" s="231" t="s">
        <v>151</v>
      </c>
    </row>
    <row r="1034" spans="2:51" s="13" customFormat="1" x14ac:dyDescent="0.3">
      <c r="B1034" s="220"/>
      <c r="C1034" s="221"/>
      <c r="D1034" s="207" t="s">
        <v>162</v>
      </c>
      <c r="E1034" s="232" t="s">
        <v>77</v>
      </c>
      <c r="F1034" s="233" t="s">
        <v>1061</v>
      </c>
      <c r="G1034" s="221"/>
      <c r="H1034" s="234">
        <v>0.72</v>
      </c>
      <c r="I1034" s="226"/>
      <c r="J1034" s="221"/>
      <c r="K1034" s="221"/>
      <c r="L1034" s="227"/>
      <c r="M1034" s="228"/>
      <c r="N1034" s="229"/>
      <c r="O1034" s="229"/>
      <c r="P1034" s="229"/>
      <c r="Q1034" s="229"/>
      <c r="R1034" s="229"/>
      <c r="S1034" s="229"/>
      <c r="T1034" s="230"/>
      <c r="AT1034" s="231" t="s">
        <v>162</v>
      </c>
      <c r="AU1034" s="231" t="s">
        <v>90</v>
      </c>
      <c r="AV1034" s="13" t="s">
        <v>90</v>
      </c>
      <c r="AW1034" s="13" t="s">
        <v>41</v>
      </c>
      <c r="AX1034" s="13" t="s">
        <v>79</v>
      </c>
      <c r="AY1034" s="231" t="s">
        <v>151</v>
      </c>
    </row>
    <row r="1035" spans="2:51" s="13" customFormat="1" x14ac:dyDescent="0.3">
      <c r="B1035" s="220"/>
      <c r="C1035" s="221"/>
      <c r="D1035" s="207" t="s">
        <v>162</v>
      </c>
      <c r="E1035" s="232" t="s">
        <v>77</v>
      </c>
      <c r="F1035" s="233" t="s">
        <v>1062</v>
      </c>
      <c r="G1035" s="221"/>
      <c r="H1035" s="234">
        <v>0.6</v>
      </c>
      <c r="I1035" s="226"/>
      <c r="J1035" s="221"/>
      <c r="K1035" s="221"/>
      <c r="L1035" s="227"/>
      <c r="M1035" s="228"/>
      <c r="N1035" s="229"/>
      <c r="O1035" s="229"/>
      <c r="P1035" s="229"/>
      <c r="Q1035" s="229"/>
      <c r="R1035" s="229"/>
      <c r="S1035" s="229"/>
      <c r="T1035" s="230"/>
      <c r="AT1035" s="231" t="s">
        <v>162</v>
      </c>
      <c r="AU1035" s="231" t="s">
        <v>90</v>
      </c>
      <c r="AV1035" s="13" t="s">
        <v>90</v>
      </c>
      <c r="AW1035" s="13" t="s">
        <v>41</v>
      </c>
      <c r="AX1035" s="13" t="s">
        <v>79</v>
      </c>
      <c r="AY1035" s="231" t="s">
        <v>151</v>
      </c>
    </row>
    <row r="1036" spans="2:51" s="15" customFormat="1" x14ac:dyDescent="0.3">
      <c r="B1036" s="260"/>
      <c r="C1036" s="261"/>
      <c r="D1036" s="207" t="s">
        <v>162</v>
      </c>
      <c r="E1036" s="262" t="s">
        <v>77</v>
      </c>
      <c r="F1036" s="263" t="s">
        <v>321</v>
      </c>
      <c r="G1036" s="261"/>
      <c r="H1036" s="264">
        <v>45.485999999999997</v>
      </c>
      <c r="I1036" s="265"/>
      <c r="J1036" s="261"/>
      <c r="K1036" s="261"/>
      <c r="L1036" s="266"/>
      <c r="M1036" s="267"/>
      <c r="N1036" s="268"/>
      <c r="O1036" s="268"/>
      <c r="P1036" s="268"/>
      <c r="Q1036" s="268"/>
      <c r="R1036" s="268"/>
      <c r="S1036" s="268"/>
      <c r="T1036" s="269"/>
      <c r="AT1036" s="270" t="s">
        <v>162</v>
      </c>
      <c r="AU1036" s="270" t="s">
        <v>90</v>
      </c>
      <c r="AV1036" s="15" t="s">
        <v>175</v>
      </c>
      <c r="AW1036" s="15" t="s">
        <v>41</v>
      </c>
      <c r="AX1036" s="15" t="s">
        <v>79</v>
      </c>
      <c r="AY1036" s="270" t="s">
        <v>151</v>
      </c>
    </row>
    <row r="1037" spans="2:51" s="12" customFormat="1" x14ac:dyDescent="0.3">
      <c r="B1037" s="209"/>
      <c r="C1037" s="210"/>
      <c r="D1037" s="207" t="s">
        <v>162</v>
      </c>
      <c r="E1037" s="211" t="s">
        <v>77</v>
      </c>
      <c r="F1037" s="212" t="s">
        <v>1063</v>
      </c>
      <c r="G1037" s="210"/>
      <c r="H1037" s="213" t="s">
        <v>77</v>
      </c>
      <c r="I1037" s="214"/>
      <c r="J1037" s="210"/>
      <c r="K1037" s="210"/>
      <c r="L1037" s="215"/>
      <c r="M1037" s="216"/>
      <c r="N1037" s="217"/>
      <c r="O1037" s="217"/>
      <c r="P1037" s="217"/>
      <c r="Q1037" s="217"/>
      <c r="R1037" s="217"/>
      <c r="S1037" s="217"/>
      <c r="T1037" s="218"/>
      <c r="AT1037" s="219" t="s">
        <v>162</v>
      </c>
      <c r="AU1037" s="219" t="s">
        <v>90</v>
      </c>
      <c r="AV1037" s="12" t="s">
        <v>23</v>
      </c>
      <c r="AW1037" s="12" t="s">
        <v>41</v>
      </c>
      <c r="AX1037" s="12" t="s">
        <v>79</v>
      </c>
      <c r="AY1037" s="219" t="s">
        <v>151</v>
      </c>
    </row>
    <row r="1038" spans="2:51" s="13" customFormat="1" x14ac:dyDescent="0.3">
      <c r="B1038" s="220"/>
      <c r="C1038" s="221"/>
      <c r="D1038" s="207" t="s">
        <v>162</v>
      </c>
      <c r="E1038" s="232" t="s">
        <v>77</v>
      </c>
      <c r="F1038" s="233" t="s">
        <v>1064</v>
      </c>
      <c r="G1038" s="221"/>
      <c r="H1038" s="234">
        <v>16.681999999999999</v>
      </c>
      <c r="I1038" s="226"/>
      <c r="J1038" s="221"/>
      <c r="K1038" s="221"/>
      <c r="L1038" s="227"/>
      <c r="M1038" s="228"/>
      <c r="N1038" s="229"/>
      <c r="O1038" s="229"/>
      <c r="P1038" s="229"/>
      <c r="Q1038" s="229"/>
      <c r="R1038" s="229"/>
      <c r="S1038" s="229"/>
      <c r="T1038" s="230"/>
      <c r="AT1038" s="231" t="s">
        <v>162</v>
      </c>
      <c r="AU1038" s="231" t="s">
        <v>90</v>
      </c>
      <c r="AV1038" s="13" t="s">
        <v>90</v>
      </c>
      <c r="AW1038" s="13" t="s">
        <v>41</v>
      </c>
      <c r="AX1038" s="13" t="s">
        <v>79</v>
      </c>
      <c r="AY1038" s="231" t="s">
        <v>151</v>
      </c>
    </row>
    <row r="1039" spans="2:51" s="13" customFormat="1" x14ac:dyDescent="0.3">
      <c r="B1039" s="220"/>
      <c r="C1039" s="221"/>
      <c r="D1039" s="207" t="s">
        <v>162</v>
      </c>
      <c r="E1039" s="232" t="s">
        <v>77</v>
      </c>
      <c r="F1039" s="233" t="s">
        <v>1065</v>
      </c>
      <c r="G1039" s="221"/>
      <c r="H1039" s="234">
        <v>29.587</v>
      </c>
      <c r="I1039" s="226"/>
      <c r="J1039" s="221"/>
      <c r="K1039" s="221"/>
      <c r="L1039" s="227"/>
      <c r="M1039" s="228"/>
      <c r="N1039" s="229"/>
      <c r="O1039" s="229"/>
      <c r="P1039" s="229"/>
      <c r="Q1039" s="229"/>
      <c r="R1039" s="229"/>
      <c r="S1039" s="229"/>
      <c r="T1039" s="230"/>
      <c r="AT1039" s="231" t="s">
        <v>162</v>
      </c>
      <c r="AU1039" s="231" t="s">
        <v>90</v>
      </c>
      <c r="AV1039" s="13" t="s">
        <v>90</v>
      </c>
      <c r="AW1039" s="13" t="s">
        <v>41</v>
      </c>
      <c r="AX1039" s="13" t="s">
        <v>79</v>
      </c>
      <c r="AY1039" s="231" t="s">
        <v>151</v>
      </c>
    </row>
    <row r="1040" spans="2:51" s="15" customFormat="1" x14ac:dyDescent="0.3">
      <c r="B1040" s="260"/>
      <c r="C1040" s="261"/>
      <c r="D1040" s="207" t="s">
        <v>162</v>
      </c>
      <c r="E1040" s="262" t="s">
        <v>77</v>
      </c>
      <c r="F1040" s="263" t="s">
        <v>321</v>
      </c>
      <c r="G1040" s="261"/>
      <c r="H1040" s="264">
        <v>46.268999999999998</v>
      </c>
      <c r="I1040" s="265"/>
      <c r="J1040" s="261"/>
      <c r="K1040" s="261"/>
      <c r="L1040" s="266"/>
      <c r="M1040" s="267"/>
      <c r="N1040" s="268"/>
      <c r="O1040" s="268"/>
      <c r="P1040" s="268"/>
      <c r="Q1040" s="268"/>
      <c r="R1040" s="268"/>
      <c r="S1040" s="268"/>
      <c r="T1040" s="269"/>
      <c r="AT1040" s="270" t="s">
        <v>162</v>
      </c>
      <c r="AU1040" s="270" t="s">
        <v>90</v>
      </c>
      <c r="AV1040" s="15" t="s">
        <v>175</v>
      </c>
      <c r="AW1040" s="15" t="s">
        <v>41</v>
      </c>
      <c r="AX1040" s="15" t="s">
        <v>79</v>
      </c>
      <c r="AY1040" s="270" t="s">
        <v>151</v>
      </c>
    </row>
    <row r="1041" spans="2:65" s="14" customFormat="1" x14ac:dyDescent="0.3">
      <c r="B1041" s="235"/>
      <c r="C1041" s="236"/>
      <c r="D1041" s="222" t="s">
        <v>162</v>
      </c>
      <c r="E1041" s="237" t="s">
        <v>77</v>
      </c>
      <c r="F1041" s="238" t="s">
        <v>174</v>
      </c>
      <c r="G1041" s="236"/>
      <c r="H1041" s="239">
        <v>143.755</v>
      </c>
      <c r="I1041" s="240"/>
      <c r="J1041" s="236"/>
      <c r="K1041" s="236"/>
      <c r="L1041" s="241"/>
      <c r="M1041" s="242"/>
      <c r="N1041" s="243"/>
      <c r="O1041" s="243"/>
      <c r="P1041" s="243"/>
      <c r="Q1041" s="243"/>
      <c r="R1041" s="243"/>
      <c r="S1041" s="243"/>
      <c r="T1041" s="244"/>
      <c r="AT1041" s="245" t="s">
        <v>162</v>
      </c>
      <c r="AU1041" s="245" t="s">
        <v>90</v>
      </c>
      <c r="AV1041" s="14" t="s">
        <v>158</v>
      </c>
      <c r="AW1041" s="14" t="s">
        <v>41</v>
      </c>
      <c r="AX1041" s="14" t="s">
        <v>23</v>
      </c>
      <c r="AY1041" s="245" t="s">
        <v>151</v>
      </c>
    </row>
    <row r="1042" spans="2:65" s="1" customFormat="1" ht="22.5" customHeight="1" x14ac:dyDescent="0.3">
      <c r="B1042" s="36"/>
      <c r="C1042" s="247" t="s">
        <v>1066</v>
      </c>
      <c r="D1042" s="247" t="s">
        <v>209</v>
      </c>
      <c r="E1042" s="248" t="s">
        <v>1067</v>
      </c>
      <c r="F1042" s="249" t="s">
        <v>1068</v>
      </c>
      <c r="G1042" s="250" t="s">
        <v>168</v>
      </c>
      <c r="H1042" s="251">
        <v>1.1930000000000001</v>
      </c>
      <c r="I1042" s="252"/>
      <c r="J1042" s="253">
        <f>ROUND(I1042*H1042,2)</f>
        <v>0</v>
      </c>
      <c r="K1042" s="249" t="s">
        <v>157</v>
      </c>
      <c r="L1042" s="254"/>
      <c r="M1042" s="255" t="s">
        <v>77</v>
      </c>
      <c r="N1042" s="256" t="s">
        <v>50</v>
      </c>
      <c r="O1042" s="37"/>
      <c r="P1042" s="204">
        <f>O1042*H1042</f>
        <v>0</v>
      </c>
      <c r="Q1042" s="204">
        <v>2.5000000000000001E-2</v>
      </c>
      <c r="R1042" s="204">
        <f>Q1042*H1042</f>
        <v>2.9825000000000004E-2</v>
      </c>
      <c r="S1042" s="204">
        <v>0</v>
      </c>
      <c r="T1042" s="205">
        <f>S1042*H1042</f>
        <v>0</v>
      </c>
      <c r="AR1042" s="19" t="s">
        <v>437</v>
      </c>
      <c r="AT1042" s="19" t="s">
        <v>209</v>
      </c>
      <c r="AU1042" s="19" t="s">
        <v>90</v>
      </c>
      <c r="AY1042" s="19" t="s">
        <v>151</v>
      </c>
      <c r="BE1042" s="206">
        <f>IF(N1042="základní",J1042,0)</f>
        <v>0</v>
      </c>
      <c r="BF1042" s="206">
        <f>IF(N1042="snížená",J1042,0)</f>
        <v>0</v>
      </c>
      <c r="BG1042" s="206">
        <f>IF(N1042="zákl. přenesená",J1042,0)</f>
        <v>0</v>
      </c>
      <c r="BH1042" s="206">
        <f>IF(N1042="sníž. přenesená",J1042,0)</f>
        <v>0</v>
      </c>
      <c r="BI1042" s="206">
        <f>IF(N1042="nulová",J1042,0)</f>
        <v>0</v>
      </c>
      <c r="BJ1042" s="19" t="s">
        <v>90</v>
      </c>
      <c r="BK1042" s="206">
        <f>ROUND(I1042*H1042,2)</f>
        <v>0</v>
      </c>
      <c r="BL1042" s="19" t="s">
        <v>271</v>
      </c>
      <c r="BM1042" s="19" t="s">
        <v>1069</v>
      </c>
    </row>
    <row r="1043" spans="2:65" s="1" customFormat="1" ht="54" x14ac:dyDescent="0.3">
      <c r="B1043" s="36"/>
      <c r="C1043" s="58"/>
      <c r="D1043" s="207" t="s">
        <v>160</v>
      </c>
      <c r="E1043" s="58"/>
      <c r="F1043" s="208" t="s">
        <v>1070</v>
      </c>
      <c r="G1043" s="58"/>
      <c r="H1043" s="58"/>
      <c r="I1043" s="163"/>
      <c r="J1043" s="58"/>
      <c r="K1043" s="58"/>
      <c r="L1043" s="56"/>
      <c r="M1043" s="73"/>
      <c r="N1043" s="37"/>
      <c r="O1043" s="37"/>
      <c r="P1043" s="37"/>
      <c r="Q1043" s="37"/>
      <c r="R1043" s="37"/>
      <c r="S1043" s="37"/>
      <c r="T1043" s="74"/>
      <c r="AT1043" s="19" t="s">
        <v>160</v>
      </c>
      <c r="AU1043" s="19" t="s">
        <v>90</v>
      </c>
    </row>
    <row r="1044" spans="2:65" s="12" customFormat="1" x14ac:dyDescent="0.3">
      <c r="B1044" s="209"/>
      <c r="C1044" s="210"/>
      <c r="D1044" s="207" t="s">
        <v>162</v>
      </c>
      <c r="E1044" s="211" t="s">
        <v>77</v>
      </c>
      <c r="F1044" s="212" t="s">
        <v>1071</v>
      </c>
      <c r="G1044" s="210"/>
      <c r="H1044" s="213" t="s">
        <v>77</v>
      </c>
      <c r="I1044" s="214"/>
      <c r="J1044" s="210"/>
      <c r="K1044" s="210"/>
      <c r="L1044" s="215"/>
      <c r="M1044" s="216"/>
      <c r="N1044" s="217"/>
      <c r="O1044" s="217"/>
      <c r="P1044" s="217"/>
      <c r="Q1044" s="217"/>
      <c r="R1044" s="217"/>
      <c r="S1044" s="217"/>
      <c r="T1044" s="218"/>
      <c r="AT1044" s="219" t="s">
        <v>162</v>
      </c>
      <c r="AU1044" s="219" t="s">
        <v>90</v>
      </c>
      <c r="AV1044" s="12" t="s">
        <v>23</v>
      </c>
      <c r="AW1044" s="12" t="s">
        <v>41</v>
      </c>
      <c r="AX1044" s="12" t="s">
        <v>79</v>
      </c>
      <c r="AY1044" s="219" t="s">
        <v>151</v>
      </c>
    </row>
    <row r="1045" spans="2:65" s="13" customFormat="1" x14ac:dyDescent="0.3">
      <c r="B1045" s="220"/>
      <c r="C1045" s="221"/>
      <c r="D1045" s="207" t="s">
        <v>162</v>
      </c>
      <c r="E1045" s="232" t="s">
        <v>77</v>
      </c>
      <c r="F1045" s="233" t="s">
        <v>1072</v>
      </c>
      <c r="G1045" s="221"/>
      <c r="H1045" s="234">
        <v>1.17</v>
      </c>
      <c r="I1045" s="226"/>
      <c r="J1045" s="221"/>
      <c r="K1045" s="221"/>
      <c r="L1045" s="227"/>
      <c r="M1045" s="228"/>
      <c r="N1045" s="229"/>
      <c r="O1045" s="229"/>
      <c r="P1045" s="229"/>
      <c r="Q1045" s="229"/>
      <c r="R1045" s="229"/>
      <c r="S1045" s="229"/>
      <c r="T1045" s="230"/>
      <c r="AT1045" s="231" t="s">
        <v>162</v>
      </c>
      <c r="AU1045" s="231" t="s">
        <v>90</v>
      </c>
      <c r="AV1045" s="13" t="s">
        <v>90</v>
      </c>
      <c r="AW1045" s="13" t="s">
        <v>41</v>
      </c>
      <c r="AX1045" s="13" t="s">
        <v>23</v>
      </c>
      <c r="AY1045" s="231" t="s">
        <v>151</v>
      </c>
    </row>
    <row r="1046" spans="2:65" s="13" customFormat="1" x14ac:dyDescent="0.3">
      <c r="B1046" s="220"/>
      <c r="C1046" s="221"/>
      <c r="D1046" s="222" t="s">
        <v>162</v>
      </c>
      <c r="E1046" s="221"/>
      <c r="F1046" s="224" t="s">
        <v>1073</v>
      </c>
      <c r="G1046" s="221"/>
      <c r="H1046" s="225">
        <v>1.1930000000000001</v>
      </c>
      <c r="I1046" s="226"/>
      <c r="J1046" s="221"/>
      <c r="K1046" s="221"/>
      <c r="L1046" s="227"/>
      <c r="M1046" s="228"/>
      <c r="N1046" s="229"/>
      <c r="O1046" s="229"/>
      <c r="P1046" s="229"/>
      <c r="Q1046" s="229"/>
      <c r="R1046" s="229"/>
      <c r="S1046" s="229"/>
      <c r="T1046" s="230"/>
      <c r="AT1046" s="231" t="s">
        <v>162</v>
      </c>
      <c r="AU1046" s="231" t="s">
        <v>90</v>
      </c>
      <c r="AV1046" s="13" t="s">
        <v>90</v>
      </c>
      <c r="AW1046" s="13" t="s">
        <v>4</v>
      </c>
      <c r="AX1046" s="13" t="s">
        <v>23</v>
      </c>
      <c r="AY1046" s="231" t="s">
        <v>151</v>
      </c>
    </row>
    <row r="1047" spans="2:65" s="1" customFormat="1" ht="22.5" customHeight="1" x14ac:dyDescent="0.3">
      <c r="B1047" s="36"/>
      <c r="C1047" s="247" t="s">
        <v>1074</v>
      </c>
      <c r="D1047" s="247" t="s">
        <v>209</v>
      </c>
      <c r="E1047" s="248" t="s">
        <v>463</v>
      </c>
      <c r="F1047" s="249" t="s">
        <v>464</v>
      </c>
      <c r="G1047" s="250" t="s">
        <v>156</v>
      </c>
      <c r="H1047" s="251">
        <v>46.396000000000001</v>
      </c>
      <c r="I1047" s="252"/>
      <c r="J1047" s="253">
        <f>ROUND(I1047*H1047,2)</f>
        <v>0</v>
      </c>
      <c r="K1047" s="249" t="s">
        <v>157</v>
      </c>
      <c r="L1047" s="254"/>
      <c r="M1047" s="255" t="s">
        <v>77</v>
      </c>
      <c r="N1047" s="256" t="s">
        <v>50</v>
      </c>
      <c r="O1047" s="37"/>
      <c r="P1047" s="204">
        <f>O1047*H1047</f>
        <v>0</v>
      </c>
      <c r="Q1047" s="204">
        <v>8.9999999999999998E-4</v>
      </c>
      <c r="R1047" s="204">
        <f>Q1047*H1047</f>
        <v>4.1756399999999999E-2</v>
      </c>
      <c r="S1047" s="204">
        <v>0</v>
      </c>
      <c r="T1047" s="205">
        <f>S1047*H1047</f>
        <v>0</v>
      </c>
      <c r="AR1047" s="19" t="s">
        <v>437</v>
      </c>
      <c r="AT1047" s="19" t="s">
        <v>209</v>
      </c>
      <c r="AU1047" s="19" t="s">
        <v>90</v>
      </c>
      <c r="AY1047" s="19" t="s">
        <v>151</v>
      </c>
      <c r="BE1047" s="206">
        <f>IF(N1047="základní",J1047,0)</f>
        <v>0</v>
      </c>
      <c r="BF1047" s="206">
        <f>IF(N1047="snížená",J1047,0)</f>
        <v>0</v>
      </c>
      <c r="BG1047" s="206">
        <f>IF(N1047="zákl. přenesená",J1047,0)</f>
        <v>0</v>
      </c>
      <c r="BH1047" s="206">
        <f>IF(N1047="sníž. přenesená",J1047,0)</f>
        <v>0</v>
      </c>
      <c r="BI1047" s="206">
        <f>IF(N1047="nulová",J1047,0)</f>
        <v>0</v>
      </c>
      <c r="BJ1047" s="19" t="s">
        <v>90</v>
      </c>
      <c r="BK1047" s="206">
        <f>ROUND(I1047*H1047,2)</f>
        <v>0</v>
      </c>
      <c r="BL1047" s="19" t="s">
        <v>271</v>
      </c>
      <c r="BM1047" s="19" t="s">
        <v>1075</v>
      </c>
    </row>
    <row r="1048" spans="2:65" s="1" customFormat="1" ht="54" x14ac:dyDescent="0.3">
      <c r="B1048" s="36"/>
      <c r="C1048" s="58"/>
      <c r="D1048" s="207" t="s">
        <v>160</v>
      </c>
      <c r="E1048" s="58"/>
      <c r="F1048" s="208" t="s">
        <v>466</v>
      </c>
      <c r="G1048" s="58"/>
      <c r="H1048" s="58"/>
      <c r="I1048" s="163"/>
      <c r="J1048" s="58"/>
      <c r="K1048" s="58"/>
      <c r="L1048" s="56"/>
      <c r="M1048" s="73"/>
      <c r="N1048" s="37"/>
      <c r="O1048" s="37"/>
      <c r="P1048" s="37"/>
      <c r="Q1048" s="37"/>
      <c r="R1048" s="37"/>
      <c r="S1048" s="37"/>
      <c r="T1048" s="74"/>
      <c r="AT1048" s="19" t="s">
        <v>160</v>
      </c>
      <c r="AU1048" s="19" t="s">
        <v>90</v>
      </c>
    </row>
    <row r="1049" spans="2:65" s="12" customFormat="1" x14ac:dyDescent="0.3">
      <c r="B1049" s="209"/>
      <c r="C1049" s="210"/>
      <c r="D1049" s="207" t="s">
        <v>162</v>
      </c>
      <c r="E1049" s="211" t="s">
        <v>77</v>
      </c>
      <c r="F1049" s="212" t="s">
        <v>1076</v>
      </c>
      <c r="G1049" s="210"/>
      <c r="H1049" s="213" t="s">
        <v>77</v>
      </c>
      <c r="I1049" s="214"/>
      <c r="J1049" s="210"/>
      <c r="K1049" s="210"/>
      <c r="L1049" s="215"/>
      <c r="M1049" s="216"/>
      <c r="N1049" s="217"/>
      <c r="O1049" s="217"/>
      <c r="P1049" s="217"/>
      <c r="Q1049" s="217"/>
      <c r="R1049" s="217"/>
      <c r="S1049" s="217"/>
      <c r="T1049" s="218"/>
      <c r="AT1049" s="219" t="s">
        <v>162</v>
      </c>
      <c r="AU1049" s="219" t="s">
        <v>90</v>
      </c>
      <c r="AV1049" s="12" t="s">
        <v>23</v>
      </c>
      <c r="AW1049" s="12" t="s">
        <v>41</v>
      </c>
      <c r="AX1049" s="12" t="s">
        <v>79</v>
      </c>
      <c r="AY1049" s="219" t="s">
        <v>151</v>
      </c>
    </row>
    <row r="1050" spans="2:65" s="13" customFormat="1" x14ac:dyDescent="0.3">
      <c r="B1050" s="220"/>
      <c r="C1050" s="221"/>
      <c r="D1050" s="207" t="s">
        <v>162</v>
      </c>
      <c r="E1050" s="232" t="s">
        <v>77</v>
      </c>
      <c r="F1050" s="233" t="s">
        <v>1077</v>
      </c>
      <c r="G1050" s="221"/>
      <c r="H1050" s="234">
        <v>45.485999999999997</v>
      </c>
      <c r="I1050" s="226"/>
      <c r="J1050" s="221"/>
      <c r="K1050" s="221"/>
      <c r="L1050" s="227"/>
      <c r="M1050" s="228"/>
      <c r="N1050" s="229"/>
      <c r="O1050" s="229"/>
      <c r="P1050" s="229"/>
      <c r="Q1050" s="229"/>
      <c r="R1050" s="229"/>
      <c r="S1050" s="229"/>
      <c r="T1050" s="230"/>
      <c r="AT1050" s="231" t="s">
        <v>162</v>
      </c>
      <c r="AU1050" s="231" t="s">
        <v>90</v>
      </c>
      <c r="AV1050" s="13" t="s">
        <v>90</v>
      </c>
      <c r="AW1050" s="13" t="s">
        <v>41</v>
      </c>
      <c r="AX1050" s="13" t="s">
        <v>23</v>
      </c>
      <c r="AY1050" s="231" t="s">
        <v>151</v>
      </c>
    </row>
    <row r="1051" spans="2:65" s="13" customFormat="1" x14ac:dyDescent="0.3">
      <c r="B1051" s="220"/>
      <c r="C1051" s="221"/>
      <c r="D1051" s="222" t="s">
        <v>162</v>
      </c>
      <c r="E1051" s="221"/>
      <c r="F1051" s="224" t="s">
        <v>1078</v>
      </c>
      <c r="G1051" s="221"/>
      <c r="H1051" s="225">
        <v>46.396000000000001</v>
      </c>
      <c r="I1051" s="226"/>
      <c r="J1051" s="221"/>
      <c r="K1051" s="221"/>
      <c r="L1051" s="227"/>
      <c r="M1051" s="228"/>
      <c r="N1051" s="229"/>
      <c r="O1051" s="229"/>
      <c r="P1051" s="229"/>
      <c r="Q1051" s="229"/>
      <c r="R1051" s="229"/>
      <c r="S1051" s="229"/>
      <c r="T1051" s="230"/>
      <c r="AT1051" s="231" t="s">
        <v>162</v>
      </c>
      <c r="AU1051" s="231" t="s">
        <v>90</v>
      </c>
      <c r="AV1051" s="13" t="s">
        <v>90</v>
      </c>
      <c r="AW1051" s="13" t="s">
        <v>4</v>
      </c>
      <c r="AX1051" s="13" t="s">
        <v>23</v>
      </c>
      <c r="AY1051" s="231" t="s">
        <v>151</v>
      </c>
    </row>
    <row r="1052" spans="2:65" s="1" customFormat="1" ht="22.5" customHeight="1" x14ac:dyDescent="0.3">
      <c r="B1052" s="36"/>
      <c r="C1052" s="247" t="s">
        <v>1079</v>
      </c>
      <c r="D1052" s="247" t="s">
        <v>209</v>
      </c>
      <c r="E1052" s="248" t="s">
        <v>1080</v>
      </c>
      <c r="F1052" s="249" t="s">
        <v>1081</v>
      </c>
      <c r="G1052" s="250" t="s">
        <v>156</v>
      </c>
      <c r="H1052" s="251">
        <v>47.194000000000003</v>
      </c>
      <c r="I1052" s="252"/>
      <c r="J1052" s="253">
        <f>ROUND(I1052*H1052,2)</f>
        <v>0</v>
      </c>
      <c r="K1052" s="249" t="s">
        <v>157</v>
      </c>
      <c r="L1052" s="254"/>
      <c r="M1052" s="255" t="s">
        <v>77</v>
      </c>
      <c r="N1052" s="256" t="s">
        <v>50</v>
      </c>
      <c r="O1052" s="37"/>
      <c r="P1052" s="204">
        <f>O1052*H1052</f>
        <v>0</v>
      </c>
      <c r="Q1052" s="204">
        <v>1.0200000000000001E-3</v>
      </c>
      <c r="R1052" s="204">
        <f>Q1052*H1052</f>
        <v>4.8137880000000008E-2</v>
      </c>
      <c r="S1052" s="204">
        <v>0</v>
      </c>
      <c r="T1052" s="205">
        <f>S1052*H1052</f>
        <v>0</v>
      </c>
      <c r="AR1052" s="19" t="s">
        <v>437</v>
      </c>
      <c r="AT1052" s="19" t="s">
        <v>209</v>
      </c>
      <c r="AU1052" s="19" t="s">
        <v>90</v>
      </c>
      <c r="AY1052" s="19" t="s">
        <v>151</v>
      </c>
      <c r="BE1052" s="206">
        <f>IF(N1052="základní",J1052,0)</f>
        <v>0</v>
      </c>
      <c r="BF1052" s="206">
        <f>IF(N1052="snížená",J1052,0)</f>
        <v>0</v>
      </c>
      <c r="BG1052" s="206">
        <f>IF(N1052="zákl. přenesená",J1052,0)</f>
        <v>0</v>
      </c>
      <c r="BH1052" s="206">
        <f>IF(N1052="sníž. přenesená",J1052,0)</f>
        <v>0</v>
      </c>
      <c r="BI1052" s="206">
        <f>IF(N1052="nulová",J1052,0)</f>
        <v>0</v>
      </c>
      <c r="BJ1052" s="19" t="s">
        <v>90</v>
      </c>
      <c r="BK1052" s="206">
        <f>ROUND(I1052*H1052,2)</f>
        <v>0</v>
      </c>
      <c r="BL1052" s="19" t="s">
        <v>271</v>
      </c>
      <c r="BM1052" s="19" t="s">
        <v>1082</v>
      </c>
    </row>
    <row r="1053" spans="2:65" s="1" customFormat="1" ht="40.5" x14ac:dyDescent="0.3">
      <c r="B1053" s="36"/>
      <c r="C1053" s="58"/>
      <c r="D1053" s="207" t="s">
        <v>160</v>
      </c>
      <c r="E1053" s="58"/>
      <c r="F1053" s="208" t="s">
        <v>1083</v>
      </c>
      <c r="G1053" s="58"/>
      <c r="H1053" s="58"/>
      <c r="I1053" s="163"/>
      <c r="J1053" s="58"/>
      <c r="K1053" s="58"/>
      <c r="L1053" s="56"/>
      <c r="M1053" s="73"/>
      <c r="N1053" s="37"/>
      <c r="O1053" s="37"/>
      <c r="P1053" s="37"/>
      <c r="Q1053" s="37"/>
      <c r="R1053" s="37"/>
      <c r="S1053" s="37"/>
      <c r="T1053" s="74"/>
      <c r="AT1053" s="19" t="s">
        <v>160</v>
      </c>
      <c r="AU1053" s="19" t="s">
        <v>90</v>
      </c>
    </row>
    <row r="1054" spans="2:65" s="12" customFormat="1" x14ac:dyDescent="0.3">
      <c r="B1054" s="209"/>
      <c r="C1054" s="210"/>
      <c r="D1054" s="207" t="s">
        <v>162</v>
      </c>
      <c r="E1054" s="211" t="s">
        <v>77</v>
      </c>
      <c r="F1054" s="212" t="s">
        <v>1084</v>
      </c>
      <c r="G1054" s="210"/>
      <c r="H1054" s="213" t="s">
        <v>77</v>
      </c>
      <c r="I1054" s="214"/>
      <c r="J1054" s="210"/>
      <c r="K1054" s="210"/>
      <c r="L1054" s="215"/>
      <c r="M1054" s="216"/>
      <c r="N1054" s="217"/>
      <c r="O1054" s="217"/>
      <c r="P1054" s="217"/>
      <c r="Q1054" s="217"/>
      <c r="R1054" s="217"/>
      <c r="S1054" s="217"/>
      <c r="T1054" s="218"/>
      <c r="AT1054" s="219" t="s">
        <v>162</v>
      </c>
      <c r="AU1054" s="219" t="s">
        <v>90</v>
      </c>
      <c r="AV1054" s="12" t="s">
        <v>23</v>
      </c>
      <c r="AW1054" s="12" t="s">
        <v>41</v>
      </c>
      <c r="AX1054" s="12" t="s">
        <v>79</v>
      </c>
      <c r="AY1054" s="219" t="s">
        <v>151</v>
      </c>
    </row>
    <row r="1055" spans="2:65" s="13" customFormat="1" x14ac:dyDescent="0.3">
      <c r="B1055" s="220"/>
      <c r="C1055" s="221"/>
      <c r="D1055" s="207" t="s">
        <v>162</v>
      </c>
      <c r="E1055" s="232" t="s">
        <v>77</v>
      </c>
      <c r="F1055" s="233" t="s">
        <v>1064</v>
      </c>
      <c r="G1055" s="221"/>
      <c r="H1055" s="234">
        <v>16.681999999999999</v>
      </c>
      <c r="I1055" s="226"/>
      <c r="J1055" s="221"/>
      <c r="K1055" s="221"/>
      <c r="L1055" s="227"/>
      <c r="M1055" s="228"/>
      <c r="N1055" s="229"/>
      <c r="O1055" s="229"/>
      <c r="P1055" s="229"/>
      <c r="Q1055" s="229"/>
      <c r="R1055" s="229"/>
      <c r="S1055" s="229"/>
      <c r="T1055" s="230"/>
      <c r="AT1055" s="231" t="s">
        <v>162</v>
      </c>
      <c r="AU1055" s="231" t="s">
        <v>90</v>
      </c>
      <c r="AV1055" s="13" t="s">
        <v>90</v>
      </c>
      <c r="AW1055" s="13" t="s">
        <v>41</v>
      </c>
      <c r="AX1055" s="13" t="s">
        <v>79</v>
      </c>
      <c r="AY1055" s="231" t="s">
        <v>151</v>
      </c>
    </row>
    <row r="1056" spans="2:65" s="13" customFormat="1" x14ac:dyDescent="0.3">
      <c r="B1056" s="220"/>
      <c r="C1056" s="221"/>
      <c r="D1056" s="207" t="s">
        <v>162</v>
      </c>
      <c r="E1056" s="232" t="s">
        <v>77</v>
      </c>
      <c r="F1056" s="233" t="s">
        <v>1065</v>
      </c>
      <c r="G1056" s="221"/>
      <c r="H1056" s="234">
        <v>29.587</v>
      </c>
      <c r="I1056" s="226"/>
      <c r="J1056" s="221"/>
      <c r="K1056" s="221"/>
      <c r="L1056" s="227"/>
      <c r="M1056" s="228"/>
      <c r="N1056" s="229"/>
      <c r="O1056" s="229"/>
      <c r="P1056" s="229"/>
      <c r="Q1056" s="229"/>
      <c r="R1056" s="229"/>
      <c r="S1056" s="229"/>
      <c r="T1056" s="230"/>
      <c r="AT1056" s="231" t="s">
        <v>162</v>
      </c>
      <c r="AU1056" s="231" t="s">
        <v>90</v>
      </c>
      <c r="AV1056" s="13" t="s">
        <v>90</v>
      </c>
      <c r="AW1056" s="13" t="s">
        <v>41</v>
      </c>
      <c r="AX1056" s="13" t="s">
        <v>79</v>
      </c>
      <c r="AY1056" s="231" t="s">
        <v>151</v>
      </c>
    </row>
    <row r="1057" spans="2:65" s="14" customFormat="1" x14ac:dyDescent="0.3">
      <c r="B1057" s="235"/>
      <c r="C1057" s="236"/>
      <c r="D1057" s="207" t="s">
        <v>162</v>
      </c>
      <c r="E1057" s="257" t="s">
        <v>77</v>
      </c>
      <c r="F1057" s="258" t="s">
        <v>174</v>
      </c>
      <c r="G1057" s="236"/>
      <c r="H1057" s="259">
        <v>46.268999999999998</v>
      </c>
      <c r="I1057" s="240"/>
      <c r="J1057" s="236"/>
      <c r="K1057" s="236"/>
      <c r="L1057" s="241"/>
      <c r="M1057" s="242"/>
      <c r="N1057" s="243"/>
      <c r="O1057" s="243"/>
      <c r="P1057" s="243"/>
      <c r="Q1057" s="243"/>
      <c r="R1057" s="243"/>
      <c r="S1057" s="243"/>
      <c r="T1057" s="244"/>
      <c r="AT1057" s="245" t="s">
        <v>162</v>
      </c>
      <c r="AU1057" s="245" t="s">
        <v>90</v>
      </c>
      <c r="AV1057" s="14" t="s">
        <v>158</v>
      </c>
      <c r="AW1057" s="14" t="s">
        <v>41</v>
      </c>
      <c r="AX1057" s="14" t="s">
        <v>23</v>
      </c>
      <c r="AY1057" s="245" t="s">
        <v>151</v>
      </c>
    </row>
    <row r="1058" spans="2:65" s="13" customFormat="1" x14ac:dyDescent="0.3">
      <c r="B1058" s="220"/>
      <c r="C1058" s="221"/>
      <c r="D1058" s="222" t="s">
        <v>162</v>
      </c>
      <c r="E1058" s="221"/>
      <c r="F1058" s="224" t="s">
        <v>1085</v>
      </c>
      <c r="G1058" s="221"/>
      <c r="H1058" s="225">
        <v>47.194000000000003</v>
      </c>
      <c r="I1058" s="226"/>
      <c r="J1058" s="221"/>
      <c r="K1058" s="221"/>
      <c r="L1058" s="227"/>
      <c r="M1058" s="228"/>
      <c r="N1058" s="229"/>
      <c r="O1058" s="229"/>
      <c r="P1058" s="229"/>
      <c r="Q1058" s="229"/>
      <c r="R1058" s="229"/>
      <c r="S1058" s="229"/>
      <c r="T1058" s="230"/>
      <c r="AT1058" s="231" t="s">
        <v>162</v>
      </c>
      <c r="AU1058" s="231" t="s">
        <v>90</v>
      </c>
      <c r="AV1058" s="13" t="s">
        <v>90</v>
      </c>
      <c r="AW1058" s="13" t="s">
        <v>4</v>
      </c>
      <c r="AX1058" s="13" t="s">
        <v>23</v>
      </c>
      <c r="AY1058" s="231" t="s">
        <v>151</v>
      </c>
    </row>
    <row r="1059" spans="2:65" s="1" customFormat="1" ht="31.5" customHeight="1" x14ac:dyDescent="0.3">
      <c r="B1059" s="36"/>
      <c r="C1059" s="195" t="s">
        <v>1086</v>
      </c>
      <c r="D1059" s="195" t="s">
        <v>153</v>
      </c>
      <c r="E1059" s="196" t="s">
        <v>1087</v>
      </c>
      <c r="F1059" s="197" t="s">
        <v>1088</v>
      </c>
      <c r="G1059" s="198" t="s">
        <v>156</v>
      </c>
      <c r="H1059" s="199">
        <v>176.62</v>
      </c>
      <c r="I1059" s="200"/>
      <c r="J1059" s="201">
        <f>ROUND(I1059*H1059,2)</f>
        <v>0</v>
      </c>
      <c r="K1059" s="197" t="s">
        <v>157</v>
      </c>
      <c r="L1059" s="56"/>
      <c r="M1059" s="202" t="s">
        <v>77</v>
      </c>
      <c r="N1059" s="203" t="s">
        <v>50</v>
      </c>
      <c r="O1059" s="37"/>
      <c r="P1059" s="204">
        <f>O1059*H1059</f>
        <v>0</v>
      </c>
      <c r="Q1059" s="204">
        <v>1.9650000000000001E-4</v>
      </c>
      <c r="R1059" s="204">
        <f>Q1059*H1059</f>
        <v>3.470583E-2</v>
      </c>
      <c r="S1059" s="204">
        <v>0</v>
      </c>
      <c r="T1059" s="205">
        <f>S1059*H1059</f>
        <v>0</v>
      </c>
      <c r="AR1059" s="19" t="s">
        <v>158</v>
      </c>
      <c r="AT1059" s="19" t="s">
        <v>153</v>
      </c>
      <c r="AU1059" s="19" t="s">
        <v>90</v>
      </c>
      <c r="AY1059" s="19" t="s">
        <v>151</v>
      </c>
      <c r="BE1059" s="206">
        <f>IF(N1059="základní",J1059,0)</f>
        <v>0</v>
      </c>
      <c r="BF1059" s="206">
        <f>IF(N1059="snížená",J1059,0)</f>
        <v>0</v>
      </c>
      <c r="BG1059" s="206">
        <f>IF(N1059="zákl. přenesená",J1059,0)</f>
        <v>0</v>
      </c>
      <c r="BH1059" s="206">
        <f>IF(N1059="sníž. přenesená",J1059,0)</f>
        <v>0</v>
      </c>
      <c r="BI1059" s="206">
        <f>IF(N1059="nulová",J1059,0)</f>
        <v>0</v>
      </c>
      <c r="BJ1059" s="19" t="s">
        <v>90</v>
      </c>
      <c r="BK1059" s="206">
        <f>ROUND(I1059*H1059,2)</f>
        <v>0</v>
      </c>
      <c r="BL1059" s="19" t="s">
        <v>158</v>
      </c>
      <c r="BM1059" s="19" t="s">
        <v>1089</v>
      </c>
    </row>
    <row r="1060" spans="2:65" s="1" customFormat="1" ht="40.5" x14ac:dyDescent="0.3">
      <c r="B1060" s="36"/>
      <c r="C1060" s="58"/>
      <c r="D1060" s="207" t="s">
        <v>160</v>
      </c>
      <c r="E1060" s="58"/>
      <c r="F1060" s="208" t="s">
        <v>1090</v>
      </c>
      <c r="G1060" s="58"/>
      <c r="H1060" s="58"/>
      <c r="I1060" s="163"/>
      <c r="J1060" s="58"/>
      <c r="K1060" s="58"/>
      <c r="L1060" s="56"/>
      <c r="M1060" s="73"/>
      <c r="N1060" s="37"/>
      <c r="O1060" s="37"/>
      <c r="P1060" s="37"/>
      <c r="Q1060" s="37"/>
      <c r="R1060" s="37"/>
      <c r="S1060" s="37"/>
      <c r="T1060" s="74"/>
      <c r="AT1060" s="19" t="s">
        <v>160</v>
      </c>
      <c r="AU1060" s="19" t="s">
        <v>90</v>
      </c>
    </row>
    <row r="1061" spans="2:65" s="12" customFormat="1" x14ac:dyDescent="0.3">
      <c r="B1061" s="209"/>
      <c r="C1061" s="210"/>
      <c r="D1061" s="207" t="s">
        <v>162</v>
      </c>
      <c r="E1061" s="211" t="s">
        <v>77</v>
      </c>
      <c r="F1061" s="212" t="s">
        <v>163</v>
      </c>
      <c r="G1061" s="210"/>
      <c r="H1061" s="213" t="s">
        <v>77</v>
      </c>
      <c r="I1061" s="214"/>
      <c r="J1061" s="210"/>
      <c r="K1061" s="210"/>
      <c r="L1061" s="215"/>
      <c r="M1061" s="216"/>
      <c r="N1061" s="217"/>
      <c r="O1061" s="217"/>
      <c r="P1061" s="217"/>
      <c r="Q1061" s="217"/>
      <c r="R1061" s="217"/>
      <c r="S1061" s="217"/>
      <c r="T1061" s="218"/>
      <c r="AT1061" s="219" t="s">
        <v>162</v>
      </c>
      <c r="AU1061" s="219" t="s">
        <v>90</v>
      </c>
      <c r="AV1061" s="12" t="s">
        <v>23</v>
      </c>
      <c r="AW1061" s="12" t="s">
        <v>41</v>
      </c>
      <c r="AX1061" s="12" t="s">
        <v>79</v>
      </c>
      <c r="AY1061" s="219" t="s">
        <v>151</v>
      </c>
    </row>
    <row r="1062" spans="2:65" s="12" customFormat="1" x14ac:dyDescent="0.3">
      <c r="B1062" s="209"/>
      <c r="C1062" s="210"/>
      <c r="D1062" s="207" t="s">
        <v>162</v>
      </c>
      <c r="E1062" s="211" t="s">
        <v>77</v>
      </c>
      <c r="F1062" s="212" t="s">
        <v>1091</v>
      </c>
      <c r="G1062" s="210"/>
      <c r="H1062" s="213" t="s">
        <v>77</v>
      </c>
      <c r="I1062" s="214"/>
      <c r="J1062" s="210"/>
      <c r="K1062" s="210"/>
      <c r="L1062" s="215"/>
      <c r="M1062" s="216"/>
      <c r="N1062" s="217"/>
      <c r="O1062" s="217"/>
      <c r="P1062" s="217"/>
      <c r="Q1062" s="217"/>
      <c r="R1062" s="217"/>
      <c r="S1062" s="217"/>
      <c r="T1062" s="218"/>
      <c r="AT1062" s="219" t="s">
        <v>162</v>
      </c>
      <c r="AU1062" s="219" t="s">
        <v>90</v>
      </c>
      <c r="AV1062" s="12" t="s">
        <v>23</v>
      </c>
      <c r="AW1062" s="12" t="s">
        <v>41</v>
      </c>
      <c r="AX1062" s="12" t="s">
        <v>79</v>
      </c>
      <c r="AY1062" s="219" t="s">
        <v>151</v>
      </c>
    </row>
    <row r="1063" spans="2:65" s="13" customFormat="1" x14ac:dyDescent="0.3">
      <c r="B1063" s="220"/>
      <c r="C1063" s="221"/>
      <c r="D1063" s="207" t="s">
        <v>162</v>
      </c>
      <c r="E1063" s="232" t="s">
        <v>77</v>
      </c>
      <c r="F1063" s="233" t="s">
        <v>994</v>
      </c>
      <c r="G1063" s="221"/>
      <c r="H1063" s="234">
        <v>173.29</v>
      </c>
      <c r="I1063" s="226"/>
      <c r="J1063" s="221"/>
      <c r="K1063" s="221"/>
      <c r="L1063" s="227"/>
      <c r="M1063" s="228"/>
      <c r="N1063" s="229"/>
      <c r="O1063" s="229"/>
      <c r="P1063" s="229"/>
      <c r="Q1063" s="229"/>
      <c r="R1063" s="229"/>
      <c r="S1063" s="229"/>
      <c r="T1063" s="230"/>
      <c r="AT1063" s="231" t="s">
        <v>162</v>
      </c>
      <c r="AU1063" s="231" t="s">
        <v>90</v>
      </c>
      <c r="AV1063" s="13" t="s">
        <v>90</v>
      </c>
      <c r="AW1063" s="13" t="s">
        <v>41</v>
      </c>
      <c r="AX1063" s="13" t="s">
        <v>79</v>
      </c>
      <c r="AY1063" s="231" t="s">
        <v>151</v>
      </c>
    </row>
    <row r="1064" spans="2:65" s="13" customFormat="1" x14ac:dyDescent="0.3">
      <c r="B1064" s="220"/>
      <c r="C1064" s="221"/>
      <c r="D1064" s="207" t="s">
        <v>162</v>
      </c>
      <c r="E1064" s="232" t="s">
        <v>77</v>
      </c>
      <c r="F1064" s="233" t="s">
        <v>995</v>
      </c>
      <c r="G1064" s="221"/>
      <c r="H1064" s="234">
        <v>3.33</v>
      </c>
      <c r="I1064" s="226"/>
      <c r="J1064" s="221"/>
      <c r="K1064" s="221"/>
      <c r="L1064" s="227"/>
      <c r="M1064" s="228"/>
      <c r="N1064" s="229"/>
      <c r="O1064" s="229"/>
      <c r="P1064" s="229"/>
      <c r="Q1064" s="229"/>
      <c r="R1064" s="229"/>
      <c r="S1064" s="229"/>
      <c r="T1064" s="230"/>
      <c r="AT1064" s="231" t="s">
        <v>162</v>
      </c>
      <c r="AU1064" s="231" t="s">
        <v>90</v>
      </c>
      <c r="AV1064" s="13" t="s">
        <v>90</v>
      </c>
      <c r="AW1064" s="13" t="s">
        <v>41</v>
      </c>
      <c r="AX1064" s="13" t="s">
        <v>79</v>
      </c>
      <c r="AY1064" s="231" t="s">
        <v>151</v>
      </c>
    </row>
    <row r="1065" spans="2:65" s="14" customFormat="1" x14ac:dyDescent="0.3">
      <c r="B1065" s="235"/>
      <c r="C1065" s="236"/>
      <c r="D1065" s="222" t="s">
        <v>162</v>
      </c>
      <c r="E1065" s="237" t="s">
        <v>77</v>
      </c>
      <c r="F1065" s="238" t="s">
        <v>174</v>
      </c>
      <c r="G1065" s="236"/>
      <c r="H1065" s="239">
        <v>176.62</v>
      </c>
      <c r="I1065" s="240"/>
      <c r="J1065" s="236"/>
      <c r="K1065" s="236"/>
      <c r="L1065" s="241"/>
      <c r="M1065" s="242"/>
      <c r="N1065" s="243"/>
      <c r="O1065" s="243"/>
      <c r="P1065" s="243"/>
      <c r="Q1065" s="243"/>
      <c r="R1065" s="243"/>
      <c r="S1065" s="243"/>
      <c r="T1065" s="244"/>
      <c r="AT1065" s="245" t="s">
        <v>162</v>
      </c>
      <c r="AU1065" s="245" t="s">
        <v>90</v>
      </c>
      <c r="AV1065" s="14" t="s">
        <v>158</v>
      </c>
      <c r="AW1065" s="14" t="s">
        <v>41</v>
      </c>
      <c r="AX1065" s="14" t="s">
        <v>23</v>
      </c>
      <c r="AY1065" s="245" t="s">
        <v>151</v>
      </c>
    </row>
    <row r="1066" spans="2:65" s="1" customFormat="1" ht="31.5" customHeight="1" x14ac:dyDescent="0.3">
      <c r="B1066" s="36"/>
      <c r="C1066" s="195" t="s">
        <v>1092</v>
      </c>
      <c r="D1066" s="195" t="s">
        <v>153</v>
      </c>
      <c r="E1066" s="196" t="s">
        <v>1093</v>
      </c>
      <c r="F1066" s="197" t="s">
        <v>1094</v>
      </c>
      <c r="G1066" s="198" t="s">
        <v>156</v>
      </c>
      <c r="H1066" s="199">
        <v>31.024999999999999</v>
      </c>
      <c r="I1066" s="200"/>
      <c r="J1066" s="201">
        <f>ROUND(I1066*H1066,2)</f>
        <v>0</v>
      </c>
      <c r="K1066" s="197" t="s">
        <v>157</v>
      </c>
      <c r="L1066" s="56"/>
      <c r="M1066" s="202" t="s">
        <v>77</v>
      </c>
      <c r="N1066" s="203" t="s">
        <v>50</v>
      </c>
      <c r="O1066" s="37"/>
      <c r="P1066" s="204">
        <f>O1066*H1066</f>
        <v>0</v>
      </c>
      <c r="Q1066" s="204">
        <v>3.144E-4</v>
      </c>
      <c r="R1066" s="204">
        <f>Q1066*H1066</f>
        <v>9.754259999999999E-3</v>
      </c>
      <c r="S1066" s="204">
        <v>0</v>
      </c>
      <c r="T1066" s="205">
        <f>S1066*H1066</f>
        <v>0</v>
      </c>
      <c r="AR1066" s="19" t="s">
        <v>271</v>
      </c>
      <c r="AT1066" s="19" t="s">
        <v>153</v>
      </c>
      <c r="AU1066" s="19" t="s">
        <v>90</v>
      </c>
      <c r="AY1066" s="19" t="s">
        <v>151</v>
      </c>
      <c r="BE1066" s="206">
        <f>IF(N1066="základní",J1066,0)</f>
        <v>0</v>
      </c>
      <c r="BF1066" s="206">
        <f>IF(N1066="snížená",J1066,0)</f>
        <v>0</v>
      </c>
      <c r="BG1066" s="206">
        <f>IF(N1066="zákl. přenesená",J1066,0)</f>
        <v>0</v>
      </c>
      <c r="BH1066" s="206">
        <f>IF(N1066="sníž. přenesená",J1066,0)</f>
        <v>0</v>
      </c>
      <c r="BI1066" s="206">
        <f>IF(N1066="nulová",J1066,0)</f>
        <v>0</v>
      </c>
      <c r="BJ1066" s="19" t="s">
        <v>90</v>
      </c>
      <c r="BK1066" s="206">
        <f>ROUND(I1066*H1066,2)</f>
        <v>0</v>
      </c>
      <c r="BL1066" s="19" t="s">
        <v>271</v>
      </c>
      <c r="BM1066" s="19" t="s">
        <v>1095</v>
      </c>
    </row>
    <row r="1067" spans="2:65" s="1" customFormat="1" ht="40.5" x14ac:dyDescent="0.3">
      <c r="B1067" s="36"/>
      <c r="C1067" s="58"/>
      <c r="D1067" s="207" t="s">
        <v>160</v>
      </c>
      <c r="E1067" s="58"/>
      <c r="F1067" s="208" t="s">
        <v>1096</v>
      </c>
      <c r="G1067" s="58"/>
      <c r="H1067" s="58"/>
      <c r="I1067" s="163"/>
      <c r="J1067" s="58"/>
      <c r="K1067" s="58"/>
      <c r="L1067" s="56"/>
      <c r="M1067" s="73"/>
      <c r="N1067" s="37"/>
      <c r="O1067" s="37"/>
      <c r="P1067" s="37"/>
      <c r="Q1067" s="37"/>
      <c r="R1067" s="37"/>
      <c r="S1067" s="37"/>
      <c r="T1067" s="74"/>
      <c r="AT1067" s="19" t="s">
        <v>160</v>
      </c>
      <c r="AU1067" s="19" t="s">
        <v>90</v>
      </c>
    </row>
    <row r="1068" spans="2:65" s="13" customFormat="1" x14ac:dyDescent="0.3">
      <c r="B1068" s="220"/>
      <c r="C1068" s="221"/>
      <c r="D1068" s="222" t="s">
        <v>162</v>
      </c>
      <c r="E1068" s="223" t="s">
        <v>77</v>
      </c>
      <c r="F1068" s="224" t="s">
        <v>1001</v>
      </c>
      <c r="G1068" s="221"/>
      <c r="H1068" s="225">
        <v>31.024999999999999</v>
      </c>
      <c r="I1068" s="226"/>
      <c r="J1068" s="221"/>
      <c r="K1068" s="221"/>
      <c r="L1068" s="227"/>
      <c r="M1068" s="228"/>
      <c r="N1068" s="229"/>
      <c r="O1068" s="229"/>
      <c r="P1068" s="229"/>
      <c r="Q1068" s="229"/>
      <c r="R1068" s="229"/>
      <c r="S1068" s="229"/>
      <c r="T1068" s="230"/>
      <c r="AT1068" s="231" t="s">
        <v>162</v>
      </c>
      <c r="AU1068" s="231" t="s">
        <v>90</v>
      </c>
      <c r="AV1068" s="13" t="s">
        <v>90</v>
      </c>
      <c r="AW1068" s="13" t="s">
        <v>41</v>
      </c>
      <c r="AX1068" s="13" t="s">
        <v>23</v>
      </c>
      <c r="AY1068" s="231" t="s">
        <v>151</v>
      </c>
    </row>
    <row r="1069" spans="2:65" s="1" customFormat="1" ht="31.5" customHeight="1" x14ac:dyDescent="0.3">
      <c r="B1069" s="36"/>
      <c r="C1069" s="195" t="s">
        <v>1097</v>
      </c>
      <c r="D1069" s="195" t="s">
        <v>153</v>
      </c>
      <c r="E1069" s="196" t="s">
        <v>1098</v>
      </c>
      <c r="F1069" s="197" t="s">
        <v>1099</v>
      </c>
      <c r="G1069" s="198" t="s">
        <v>156</v>
      </c>
      <c r="H1069" s="199">
        <v>6</v>
      </c>
      <c r="I1069" s="200"/>
      <c r="J1069" s="201">
        <f>ROUND(I1069*H1069,2)</f>
        <v>0</v>
      </c>
      <c r="K1069" s="197" t="s">
        <v>157</v>
      </c>
      <c r="L1069" s="56"/>
      <c r="M1069" s="202" t="s">
        <v>77</v>
      </c>
      <c r="N1069" s="203" t="s">
        <v>50</v>
      </c>
      <c r="O1069" s="37"/>
      <c r="P1069" s="204">
        <f>O1069*H1069</f>
        <v>0</v>
      </c>
      <c r="Q1069" s="204">
        <v>4.3229999999999999E-4</v>
      </c>
      <c r="R1069" s="204">
        <f>Q1069*H1069</f>
        <v>2.5937999999999998E-3</v>
      </c>
      <c r="S1069" s="204">
        <v>0</v>
      </c>
      <c r="T1069" s="205">
        <f>S1069*H1069</f>
        <v>0</v>
      </c>
      <c r="AR1069" s="19" t="s">
        <v>271</v>
      </c>
      <c r="AT1069" s="19" t="s">
        <v>153</v>
      </c>
      <c r="AU1069" s="19" t="s">
        <v>90</v>
      </c>
      <c r="AY1069" s="19" t="s">
        <v>151</v>
      </c>
      <c r="BE1069" s="206">
        <f>IF(N1069="základní",J1069,0)</f>
        <v>0</v>
      </c>
      <c r="BF1069" s="206">
        <f>IF(N1069="snížená",J1069,0)</f>
        <v>0</v>
      </c>
      <c r="BG1069" s="206">
        <f>IF(N1069="zákl. přenesená",J1069,0)</f>
        <v>0</v>
      </c>
      <c r="BH1069" s="206">
        <f>IF(N1069="sníž. přenesená",J1069,0)</f>
        <v>0</v>
      </c>
      <c r="BI1069" s="206">
        <f>IF(N1069="nulová",J1069,0)</f>
        <v>0</v>
      </c>
      <c r="BJ1069" s="19" t="s">
        <v>90</v>
      </c>
      <c r="BK1069" s="206">
        <f>ROUND(I1069*H1069,2)</f>
        <v>0</v>
      </c>
      <c r="BL1069" s="19" t="s">
        <v>271</v>
      </c>
      <c r="BM1069" s="19" t="s">
        <v>1100</v>
      </c>
    </row>
    <row r="1070" spans="2:65" s="1" customFormat="1" ht="40.5" x14ac:dyDescent="0.3">
      <c r="B1070" s="36"/>
      <c r="C1070" s="58"/>
      <c r="D1070" s="207" t="s">
        <v>160</v>
      </c>
      <c r="E1070" s="58"/>
      <c r="F1070" s="208" t="s">
        <v>1101</v>
      </c>
      <c r="G1070" s="58"/>
      <c r="H1070" s="58"/>
      <c r="I1070" s="163"/>
      <c r="J1070" s="58"/>
      <c r="K1070" s="58"/>
      <c r="L1070" s="56"/>
      <c r="M1070" s="73"/>
      <c r="N1070" s="37"/>
      <c r="O1070" s="37"/>
      <c r="P1070" s="37"/>
      <c r="Q1070" s="37"/>
      <c r="R1070" s="37"/>
      <c r="S1070" s="37"/>
      <c r="T1070" s="74"/>
      <c r="AT1070" s="19" t="s">
        <v>160</v>
      </c>
      <c r="AU1070" s="19" t="s">
        <v>90</v>
      </c>
    </row>
    <row r="1071" spans="2:65" s="13" customFormat="1" x14ac:dyDescent="0.3">
      <c r="B1071" s="220"/>
      <c r="C1071" s="221"/>
      <c r="D1071" s="207" t="s">
        <v>162</v>
      </c>
      <c r="E1071" s="232" t="s">
        <v>77</v>
      </c>
      <c r="F1071" s="233" t="s">
        <v>1010</v>
      </c>
      <c r="G1071" s="221"/>
      <c r="H1071" s="234">
        <v>8</v>
      </c>
      <c r="I1071" s="226"/>
      <c r="J1071" s="221"/>
      <c r="K1071" s="221"/>
      <c r="L1071" s="227"/>
      <c r="M1071" s="228"/>
      <c r="N1071" s="229"/>
      <c r="O1071" s="229"/>
      <c r="P1071" s="229"/>
      <c r="Q1071" s="229"/>
      <c r="R1071" s="229"/>
      <c r="S1071" s="229"/>
      <c r="T1071" s="230"/>
      <c r="AT1071" s="231" t="s">
        <v>162</v>
      </c>
      <c r="AU1071" s="231" t="s">
        <v>90</v>
      </c>
      <c r="AV1071" s="13" t="s">
        <v>90</v>
      </c>
      <c r="AW1071" s="13" t="s">
        <v>41</v>
      </c>
      <c r="AX1071" s="13" t="s">
        <v>79</v>
      </c>
      <c r="AY1071" s="231" t="s">
        <v>151</v>
      </c>
    </row>
    <row r="1072" spans="2:65" s="13" customFormat="1" x14ac:dyDescent="0.3">
      <c r="B1072" s="220"/>
      <c r="C1072" s="221"/>
      <c r="D1072" s="207" t="s">
        <v>162</v>
      </c>
      <c r="E1072" s="232" t="s">
        <v>77</v>
      </c>
      <c r="F1072" s="233" t="s">
        <v>1011</v>
      </c>
      <c r="G1072" s="221"/>
      <c r="H1072" s="234">
        <v>-2</v>
      </c>
      <c r="I1072" s="226"/>
      <c r="J1072" s="221"/>
      <c r="K1072" s="221"/>
      <c r="L1072" s="227"/>
      <c r="M1072" s="228"/>
      <c r="N1072" s="229"/>
      <c r="O1072" s="229"/>
      <c r="P1072" s="229"/>
      <c r="Q1072" s="229"/>
      <c r="R1072" s="229"/>
      <c r="S1072" s="229"/>
      <c r="T1072" s="230"/>
      <c r="AT1072" s="231" t="s">
        <v>162</v>
      </c>
      <c r="AU1072" s="231" t="s">
        <v>90</v>
      </c>
      <c r="AV1072" s="13" t="s">
        <v>90</v>
      </c>
      <c r="AW1072" s="13" t="s">
        <v>41</v>
      </c>
      <c r="AX1072" s="13" t="s">
        <v>79</v>
      </c>
      <c r="AY1072" s="231" t="s">
        <v>151</v>
      </c>
    </row>
    <row r="1073" spans="2:65" s="14" customFormat="1" x14ac:dyDescent="0.3">
      <c r="B1073" s="235"/>
      <c r="C1073" s="236"/>
      <c r="D1073" s="222" t="s">
        <v>162</v>
      </c>
      <c r="E1073" s="237" t="s">
        <v>77</v>
      </c>
      <c r="F1073" s="238" t="s">
        <v>174</v>
      </c>
      <c r="G1073" s="236"/>
      <c r="H1073" s="239">
        <v>6</v>
      </c>
      <c r="I1073" s="240"/>
      <c r="J1073" s="236"/>
      <c r="K1073" s="236"/>
      <c r="L1073" s="241"/>
      <c r="M1073" s="242"/>
      <c r="N1073" s="243"/>
      <c r="O1073" s="243"/>
      <c r="P1073" s="243"/>
      <c r="Q1073" s="243"/>
      <c r="R1073" s="243"/>
      <c r="S1073" s="243"/>
      <c r="T1073" s="244"/>
      <c r="AT1073" s="245" t="s">
        <v>162</v>
      </c>
      <c r="AU1073" s="245" t="s">
        <v>90</v>
      </c>
      <c r="AV1073" s="14" t="s">
        <v>158</v>
      </c>
      <c r="AW1073" s="14" t="s">
        <v>41</v>
      </c>
      <c r="AX1073" s="14" t="s">
        <v>23</v>
      </c>
      <c r="AY1073" s="245" t="s">
        <v>151</v>
      </c>
    </row>
    <row r="1074" spans="2:65" s="1" customFormat="1" ht="22.5" customHeight="1" x14ac:dyDescent="0.3">
      <c r="B1074" s="36"/>
      <c r="C1074" s="247" t="s">
        <v>1102</v>
      </c>
      <c r="D1074" s="247" t="s">
        <v>209</v>
      </c>
      <c r="E1074" s="248" t="s">
        <v>1103</v>
      </c>
      <c r="F1074" s="249" t="s">
        <v>1104</v>
      </c>
      <c r="G1074" s="250" t="s">
        <v>156</v>
      </c>
      <c r="H1074" s="251">
        <v>217.91800000000001</v>
      </c>
      <c r="I1074" s="252"/>
      <c r="J1074" s="253">
        <f>ROUND(I1074*H1074,2)</f>
        <v>0</v>
      </c>
      <c r="K1074" s="249" t="s">
        <v>157</v>
      </c>
      <c r="L1074" s="254"/>
      <c r="M1074" s="255" t="s">
        <v>77</v>
      </c>
      <c r="N1074" s="256" t="s">
        <v>50</v>
      </c>
      <c r="O1074" s="37"/>
      <c r="P1074" s="204">
        <f>O1074*H1074</f>
        <v>0</v>
      </c>
      <c r="Q1074" s="204">
        <v>4.7999999999999996E-3</v>
      </c>
      <c r="R1074" s="204">
        <f>Q1074*H1074</f>
        <v>1.0460064</v>
      </c>
      <c r="S1074" s="204">
        <v>0</v>
      </c>
      <c r="T1074" s="205">
        <f>S1074*H1074</f>
        <v>0</v>
      </c>
      <c r="AR1074" s="19" t="s">
        <v>437</v>
      </c>
      <c r="AT1074" s="19" t="s">
        <v>209</v>
      </c>
      <c r="AU1074" s="19" t="s">
        <v>90</v>
      </c>
      <c r="AY1074" s="19" t="s">
        <v>151</v>
      </c>
      <c r="BE1074" s="206">
        <f>IF(N1074="základní",J1074,0)</f>
        <v>0</v>
      </c>
      <c r="BF1074" s="206">
        <f>IF(N1074="snížená",J1074,0)</f>
        <v>0</v>
      </c>
      <c r="BG1074" s="206">
        <f>IF(N1074="zákl. přenesená",J1074,0)</f>
        <v>0</v>
      </c>
      <c r="BH1074" s="206">
        <f>IF(N1074="sníž. přenesená",J1074,0)</f>
        <v>0</v>
      </c>
      <c r="BI1074" s="206">
        <f>IF(N1074="nulová",J1074,0)</f>
        <v>0</v>
      </c>
      <c r="BJ1074" s="19" t="s">
        <v>90</v>
      </c>
      <c r="BK1074" s="206">
        <f>ROUND(I1074*H1074,2)</f>
        <v>0</v>
      </c>
      <c r="BL1074" s="19" t="s">
        <v>271</v>
      </c>
      <c r="BM1074" s="19" t="s">
        <v>1105</v>
      </c>
    </row>
    <row r="1075" spans="2:65" s="1" customFormat="1" ht="54" x14ac:dyDescent="0.3">
      <c r="B1075" s="36"/>
      <c r="C1075" s="58"/>
      <c r="D1075" s="207" t="s">
        <v>160</v>
      </c>
      <c r="E1075" s="58"/>
      <c r="F1075" s="208" t="s">
        <v>1106</v>
      </c>
      <c r="G1075" s="58"/>
      <c r="H1075" s="58"/>
      <c r="I1075" s="163"/>
      <c r="J1075" s="58"/>
      <c r="K1075" s="58"/>
      <c r="L1075" s="56"/>
      <c r="M1075" s="73"/>
      <c r="N1075" s="37"/>
      <c r="O1075" s="37"/>
      <c r="P1075" s="37"/>
      <c r="Q1075" s="37"/>
      <c r="R1075" s="37"/>
      <c r="S1075" s="37"/>
      <c r="T1075" s="74"/>
      <c r="AT1075" s="19" t="s">
        <v>160</v>
      </c>
      <c r="AU1075" s="19" t="s">
        <v>90</v>
      </c>
    </row>
    <row r="1076" spans="2:65" s="13" customFormat="1" x14ac:dyDescent="0.3">
      <c r="B1076" s="220"/>
      <c r="C1076" s="221"/>
      <c r="D1076" s="207" t="s">
        <v>162</v>
      </c>
      <c r="E1076" s="232" t="s">
        <v>77</v>
      </c>
      <c r="F1076" s="233" t="s">
        <v>1107</v>
      </c>
      <c r="G1076" s="221"/>
      <c r="H1076" s="234">
        <v>213.64500000000001</v>
      </c>
      <c r="I1076" s="226"/>
      <c r="J1076" s="221"/>
      <c r="K1076" s="221"/>
      <c r="L1076" s="227"/>
      <c r="M1076" s="228"/>
      <c r="N1076" s="229"/>
      <c r="O1076" s="229"/>
      <c r="P1076" s="229"/>
      <c r="Q1076" s="229"/>
      <c r="R1076" s="229"/>
      <c r="S1076" s="229"/>
      <c r="T1076" s="230"/>
      <c r="AT1076" s="231" t="s">
        <v>162</v>
      </c>
      <c r="AU1076" s="231" t="s">
        <v>90</v>
      </c>
      <c r="AV1076" s="13" t="s">
        <v>90</v>
      </c>
      <c r="AW1076" s="13" t="s">
        <v>41</v>
      </c>
      <c r="AX1076" s="13" t="s">
        <v>23</v>
      </c>
      <c r="AY1076" s="231" t="s">
        <v>151</v>
      </c>
    </row>
    <row r="1077" spans="2:65" s="13" customFormat="1" x14ac:dyDescent="0.3">
      <c r="B1077" s="220"/>
      <c r="C1077" s="221"/>
      <c r="D1077" s="222" t="s">
        <v>162</v>
      </c>
      <c r="E1077" s="221"/>
      <c r="F1077" s="224" t="s">
        <v>1108</v>
      </c>
      <c r="G1077" s="221"/>
      <c r="H1077" s="225">
        <v>217.91800000000001</v>
      </c>
      <c r="I1077" s="226"/>
      <c r="J1077" s="221"/>
      <c r="K1077" s="221"/>
      <c r="L1077" s="227"/>
      <c r="M1077" s="228"/>
      <c r="N1077" s="229"/>
      <c r="O1077" s="229"/>
      <c r="P1077" s="229"/>
      <c r="Q1077" s="229"/>
      <c r="R1077" s="229"/>
      <c r="S1077" s="229"/>
      <c r="T1077" s="230"/>
      <c r="AT1077" s="231" t="s">
        <v>162</v>
      </c>
      <c r="AU1077" s="231" t="s">
        <v>90</v>
      </c>
      <c r="AV1077" s="13" t="s">
        <v>90</v>
      </c>
      <c r="AW1077" s="13" t="s">
        <v>4</v>
      </c>
      <c r="AX1077" s="13" t="s">
        <v>23</v>
      </c>
      <c r="AY1077" s="231" t="s">
        <v>151</v>
      </c>
    </row>
    <row r="1078" spans="2:65" s="1" customFormat="1" ht="22.5" customHeight="1" x14ac:dyDescent="0.3">
      <c r="B1078" s="36"/>
      <c r="C1078" s="195" t="s">
        <v>1109</v>
      </c>
      <c r="D1078" s="195" t="s">
        <v>153</v>
      </c>
      <c r="E1078" s="196" t="s">
        <v>1110</v>
      </c>
      <c r="F1078" s="197" t="s">
        <v>1111</v>
      </c>
      <c r="G1078" s="198" t="s">
        <v>156</v>
      </c>
      <c r="H1078" s="199">
        <v>16.916</v>
      </c>
      <c r="I1078" s="200"/>
      <c r="J1078" s="201">
        <f>ROUND(I1078*H1078,2)</f>
        <v>0</v>
      </c>
      <c r="K1078" s="197" t="s">
        <v>157</v>
      </c>
      <c r="L1078" s="56"/>
      <c r="M1078" s="202" t="s">
        <v>77</v>
      </c>
      <c r="N1078" s="203" t="s">
        <v>50</v>
      </c>
      <c r="O1078" s="37"/>
      <c r="P1078" s="204">
        <f>O1078*H1078</f>
        <v>0</v>
      </c>
      <c r="Q1078" s="204">
        <v>5.9999999999999995E-4</v>
      </c>
      <c r="R1078" s="204">
        <f>Q1078*H1078</f>
        <v>1.01496E-2</v>
      </c>
      <c r="S1078" s="204">
        <v>0</v>
      </c>
      <c r="T1078" s="205">
        <f>S1078*H1078</f>
        <v>0</v>
      </c>
      <c r="AR1078" s="19" t="s">
        <v>271</v>
      </c>
      <c r="AT1078" s="19" t="s">
        <v>153</v>
      </c>
      <c r="AU1078" s="19" t="s">
        <v>90</v>
      </c>
      <c r="AY1078" s="19" t="s">
        <v>151</v>
      </c>
      <c r="BE1078" s="206">
        <f>IF(N1078="základní",J1078,0)</f>
        <v>0</v>
      </c>
      <c r="BF1078" s="206">
        <f>IF(N1078="snížená",J1078,0)</f>
        <v>0</v>
      </c>
      <c r="BG1078" s="206">
        <f>IF(N1078="zákl. přenesená",J1078,0)</f>
        <v>0</v>
      </c>
      <c r="BH1078" s="206">
        <f>IF(N1078="sníž. přenesená",J1078,0)</f>
        <v>0</v>
      </c>
      <c r="BI1078" s="206">
        <f>IF(N1078="nulová",J1078,0)</f>
        <v>0</v>
      </c>
      <c r="BJ1078" s="19" t="s">
        <v>90</v>
      </c>
      <c r="BK1078" s="206">
        <f>ROUND(I1078*H1078,2)</f>
        <v>0</v>
      </c>
      <c r="BL1078" s="19" t="s">
        <v>271</v>
      </c>
      <c r="BM1078" s="19" t="s">
        <v>1112</v>
      </c>
    </row>
    <row r="1079" spans="2:65" s="1" customFormat="1" x14ac:dyDescent="0.3">
      <c r="B1079" s="36"/>
      <c r="C1079" s="58"/>
      <c r="D1079" s="207" t="s">
        <v>160</v>
      </c>
      <c r="E1079" s="58"/>
      <c r="F1079" s="208" t="s">
        <v>1113</v>
      </c>
      <c r="G1079" s="58"/>
      <c r="H1079" s="58"/>
      <c r="I1079" s="163"/>
      <c r="J1079" s="58"/>
      <c r="K1079" s="58"/>
      <c r="L1079" s="56"/>
      <c r="M1079" s="73"/>
      <c r="N1079" s="37"/>
      <c r="O1079" s="37"/>
      <c r="P1079" s="37"/>
      <c r="Q1079" s="37"/>
      <c r="R1079" s="37"/>
      <c r="S1079" s="37"/>
      <c r="T1079" s="74"/>
      <c r="AT1079" s="19" t="s">
        <v>160</v>
      </c>
      <c r="AU1079" s="19" t="s">
        <v>90</v>
      </c>
    </row>
    <row r="1080" spans="2:65" s="12" customFormat="1" x14ac:dyDescent="0.3">
      <c r="B1080" s="209"/>
      <c r="C1080" s="210"/>
      <c r="D1080" s="207" t="s">
        <v>162</v>
      </c>
      <c r="E1080" s="211" t="s">
        <v>77</v>
      </c>
      <c r="F1080" s="212" t="s">
        <v>163</v>
      </c>
      <c r="G1080" s="210"/>
      <c r="H1080" s="213" t="s">
        <v>77</v>
      </c>
      <c r="I1080" s="214"/>
      <c r="J1080" s="210"/>
      <c r="K1080" s="210"/>
      <c r="L1080" s="215"/>
      <c r="M1080" s="216"/>
      <c r="N1080" s="217"/>
      <c r="O1080" s="217"/>
      <c r="P1080" s="217"/>
      <c r="Q1080" s="217"/>
      <c r="R1080" s="217"/>
      <c r="S1080" s="217"/>
      <c r="T1080" s="218"/>
      <c r="AT1080" s="219" t="s">
        <v>162</v>
      </c>
      <c r="AU1080" s="219" t="s">
        <v>90</v>
      </c>
      <c r="AV1080" s="12" t="s">
        <v>23</v>
      </c>
      <c r="AW1080" s="12" t="s">
        <v>41</v>
      </c>
      <c r="AX1080" s="12" t="s">
        <v>79</v>
      </c>
      <c r="AY1080" s="219" t="s">
        <v>151</v>
      </c>
    </row>
    <row r="1081" spans="2:65" s="12" customFormat="1" x14ac:dyDescent="0.3">
      <c r="B1081" s="209"/>
      <c r="C1081" s="210"/>
      <c r="D1081" s="207" t="s">
        <v>162</v>
      </c>
      <c r="E1081" s="211" t="s">
        <v>77</v>
      </c>
      <c r="F1081" s="212" t="s">
        <v>1114</v>
      </c>
      <c r="G1081" s="210"/>
      <c r="H1081" s="213" t="s">
        <v>77</v>
      </c>
      <c r="I1081" s="214"/>
      <c r="J1081" s="210"/>
      <c r="K1081" s="210"/>
      <c r="L1081" s="215"/>
      <c r="M1081" s="216"/>
      <c r="N1081" s="217"/>
      <c r="O1081" s="217"/>
      <c r="P1081" s="217"/>
      <c r="Q1081" s="217"/>
      <c r="R1081" s="217"/>
      <c r="S1081" s="217"/>
      <c r="T1081" s="218"/>
      <c r="AT1081" s="219" t="s">
        <v>162</v>
      </c>
      <c r="AU1081" s="219" t="s">
        <v>90</v>
      </c>
      <c r="AV1081" s="12" t="s">
        <v>23</v>
      </c>
      <c r="AW1081" s="12" t="s">
        <v>41</v>
      </c>
      <c r="AX1081" s="12" t="s">
        <v>79</v>
      </c>
      <c r="AY1081" s="219" t="s">
        <v>151</v>
      </c>
    </row>
    <row r="1082" spans="2:65" s="13" customFormat="1" x14ac:dyDescent="0.3">
      <c r="B1082" s="220"/>
      <c r="C1082" s="221"/>
      <c r="D1082" s="207" t="s">
        <v>162</v>
      </c>
      <c r="E1082" s="232" t="s">
        <v>77</v>
      </c>
      <c r="F1082" s="233" t="s">
        <v>1115</v>
      </c>
      <c r="G1082" s="221"/>
      <c r="H1082" s="234">
        <v>80.8</v>
      </c>
      <c r="I1082" s="226"/>
      <c r="J1082" s="221"/>
      <c r="K1082" s="221"/>
      <c r="L1082" s="227"/>
      <c r="M1082" s="228"/>
      <c r="N1082" s="229"/>
      <c r="O1082" s="229"/>
      <c r="P1082" s="229"/>
      <c r="Q1082" s="229"/>
      <c r="R1082" s="229"/>
      <c r="S1082" s="229"/>
      <c r="T1082" s="230"/>
      <c r="AT1082" s="231" t="s">
        <v>162</v>
      </c>
      <c r="AU1082" s="231" t="s">
        <v>90</v>
      </c>
      <c r="AV1082" s="13" t="s">
        <v>90</v>
      </c>
      <c r="AW1082" s="13" t="s">
        <v>41</v>
      </c>
      <c r="AX1082" s="13" t="s">
        <v>79</v>
      </c>
      <c r="AY1082" s="231" t="s">
        <v>151</v>
      </c>
    </row>
    <row r="1083" spans="2:65" s="12" customFormat="1" x14ac:dyDescent="0.3">
      <c r="B1083" s="209"/>
      <c r="C1083" s="210"/>
      <c r="D1083" s="207" t="s">
        <v>162</v>
      </c>
      <c r="E1083" s="211" t="s">
        <v>77</v>
      </c>
      <c r="F1083" s="212" t="s">
        <v>1116</v>
      </c>
      <c r="G1083" s="210"/>
      <c r="H1083" s="213" t="s">
        <v>77</v>
      </c>
      <c r="I1083" s="214"/>
      <c r="J1083" s="210"/>
      <c r="K1083" s="210"/>
      <c r="L1083" s="215"/>
      <c r="M1083" s="216"/>
      <c r="N1083" s="217"/>
      <c r="O1083" s="217"/>
      <c r="P1083" s="217"/>
      <c r="Q1083" s="217"/>
      <c r="R1083" s="217"/>
      <c r="S1083" s="217"/>
      <c r="T1083" s="218"/>
      <c r="AT1083" s="219" t="s">
        <v>162</v>
      </c>
      <c r="AU1083" s="219" t="s">
        <v>90</v>
      </c>
      <c r="AV1083" s="12" t="s">
        <v>23</v>
      </c>
      <c r="AW1083" s="12" t="s">
        <v>41</v>
      </c>
      <c r="AX1083" s="12" t="s">
        <v>79</v>
      </c>
      <c r="AY1083" s="219" t="s">
        <v>151</v>
      </c>
    </row>
    <row r="1084" spans="2:65" s="13" customFormat="1" x14ac:dyDescent="0.3">
      <c r="B1084" s="220"/>
      <c r="C1084" s="221"/>
      <c r="D1084" s="207" t="s">
        <v>162</v>
      </c>
      <c r="E1084" s="232" t="s">
        <v>77</v>
      </c>
      <c r="F1084" s="233" t="s">
        <v>1117</v>
      </c>
      <c r="G1084" s="221"/>
      <c r="H1084" s="234">
        <v>3.78</v>
      </c>
      <c r="I1084" s="226"/>
      <c r="J1084" s="221"/>
      <c r="K1084" s="221"/>
      <c r="L1084" s="227"/>
      <c r="M1084" s="228"/>
      <c r="N1084" s="229"/>
      <c r="O1084" s="229"/>
      <c r="P1084" s="229"/>
      <c r="Q1084" s="229"/>
      <c r="R1084" s="229"/>
      <c r="S1084" s="229"/>
      <c r="T1084" s="230"/>
      <c r="AT1084" s="231" t="s">
        <v>162</v>
      </c>
      <c r="AU1084" s="231" t="s">
        <v>90</v>
      </c>
      <c r="AV1084" s="13" t="s">
        <v>90</v>
      </c>
      <c r="AW1084" s="13" t="s">
        <v>41</v>
      </c>
      <c r="AX1084" s="13" t="s">
        <v>79</v>
      </c>
      <c r="AY1084" s="231" t="s">
        <v>151</v>
      </c>
    </row>
    <row r="1085" spans="2:65" s="15" customFormat="1" x14ac:dyDescent="0.3">
      <c r="B1085" s="260"/>
      <c r="C1085" s="261"/>
      <c r="D1085" s="207" t="s">
        <v>162</v>
      </c>
      <c r="E1085" s="262" t="s">
        <v>77</v>
      </c>
      <c r="F1085" s="263" t="s">
        <v>321</v>
      </c>
      <c r="G1085" s="261"/>
      <c r="H1085" s="264">
        <v>84.58</v>
      </c>
      <c r="I1085" s="265"/>
      <c r="J1085" s="261"/>
      <c r="K1085" s="261"/>
      <c r="L1085" s="266"/>
      <c r="M1085" s="267"/>
      <c r="N1085" s="268"/>
      <c r="O1085" s="268"/>
      <c r="P1085" s="268"/>
      <c r="Q1085" s="268"/>
      <c r="R1085" s="268"/>
      <c r="S1085" s="268"/>
      <c r="T1085" s="269"/>
      <c r="AT1085" s="270" t="s">
        <v>162</v>
      </c>
      <c r="AU1085" s="270" t="s">
        <v>90</v>
      </c>
      <c r="AV1085" s="15" t="s">
        <v>175</v>
      </c>
      <c r="AW1085" s="15" t="s">
        <v>41</v>
      </c>
      <c r="AX1085" s="15" t="s">
        <v>79</v>
      </c>
      <c r="AY1085" s="270" t="s">
        <v>151</v>
      </c>
    </row>
    <row r="1086" spans="2:65" s="13" customFormat="1" x14ac:dyDescent="0.3">
      <c r="B1086" s="220"/>
      <c r="C1086" s="221"/>
      <c r="D1086" s="222" t="s">
        <v>162</v>
      </c>
      <c r="E1086" s="223" t="s">
        <v>77</v>
      </c>
      <c r="F1086" s="224" t="s">
        <v>1118</v>
      </c>
      <c r="G1086" s="221"/>
      <c r="H1086" s="225">
        <v>16.916</v>
      </c>
      <c r="I1086" s="226"/>
      <c r="J1086" s="221"/>
      <c r="K1086" s="221"/>
      <c r="L1086" s="227"/>
      <c r="M1086" s="228"/>
      <c r="N1086" s="229"/>
      <c r="O1086" s="229"/>
      <c r="P1086" s="229"/>
      <c r="Q1086" s="229"/>
      <c r="R1086" s="229"/>
      <c r="S1086" s="229"/>
      <c r="T1086" s="230"/>
      <c r="AT1086" s="231" t="s">
        <v>162</v>
      </c>
      <c r="AU1086" s="231" t="s">
        <v>90</v>
      </c>
      <c r="AV1086" s="13" t="s">
        <v>90</v>
      </c>
      <c r="AW1086" s="13" t="s">
        <v>41</v>
      </c>
      <c r="AX1086" s="13" t="s">
        <v>23</v>
      </c>
      <c r="AY1086" s="231" t="s">
        <v>151</v>
      </c>
    </row>
    <row r="1087" spans="2:65" s="1" customFormat="1" ht="22.5" customHeight="1" x14ac:dyDescent="0.3">
      <c r="B1087" s="36"/>
      <c r="C1087" s="195" t="s">
        <v>1119</v>
      </c>
      <c r="D1087" s="195" t="s">
        <v>153</v>
      </c>
      <c r="E1087" s="196" t="s">
        <v>1120</v>
      </c>
      <c r="F1087" s="197" t="s">
        <v>1121</v>
      </c>
      <c r="G1087" s="198" t="s">
        <v>959</v>
      </c>
      <c r="H1087" s="271"/>
      <c r="I1087" s="200"/>
      <c r="J1087" s="201">
        <f>ROUND(I1087*H1087,2)</f>
        <v>0</v>
      </c>
      <c r="K1087" s="197" t="s">
        <v>157</v>
      </c>
      <c r="L1087" s="56"/>
      <c r="M1087" s="202" t="s">
        <v>77</v>
      </c>
      <c r="N1087" s="203" t="s">
        <v>50</v>
      </c>
      <c r="O1087" s="37"/>
      <c r="P1087" s="204">
        <f>O1087*H1087</f>
        <v>0</v>
      </c>
      <c r="Q1087" s="204">
        <v>0</v>
      </c>
      <c r="R1087" s="204">
        <f>Q1087*H1087</f>
        <v>0</v>
      </c>
      <c r="S1087" s="204">
        <v>0</v>
      </c>
      <c r="T1087" s="205">
        <f>S1087*H1087</f>
        <v>0</v>
      </c>
      <c r="AR1087" s="19" t="s">
        <v>271</v>
      </c>
      <c r="AT1087" s="19" t="s">
        <v>153</v>
      </c>
      <c r="AU1087" s="19" t="s">
        <v>90</v>
      </c>
      <c r="AY1087" s="19" t="s">
        <v>151</v>
      </c>
      <c r="BE1087" s="206">
        <f>IF(N1087="základní",J1087,0)</f>
        <v>0</v>
      </c>
      <c r="BF1087" s="206">
        <f>IF(N1087="snížená",J1087,0)</f>
        <v>0</v>
      </c>
      <c r="BG1087" s="206">
        <f>IF(N1087="zákl. přenesená",J1087,0)</f>
        <v>0</v>
      </c>
      <c r="BH1087" s="206">
        <f>IF(N1087="sníž. přenesená",J1087,0)</f>
        <v>0</v>
      </c>
      <c r="BI1087" s="206">
        <f>IF(N1087="nulová",J1087,0)</f>
        <v>0</v>
      </c>
      <c r="BJ1087" s="19" t="s">
        <v>90</v>
      </c>
      <c r="BK1087" s="206">
        <f>ROUND(I1087*H1087,2)</f>
        <v>0</v>
      </c>
      <c r="BL1087" s="19" t="s">
        <v>271</v>
      </c>
      <c r="BM1087" s="19" t="s">
        <v>1122</v>
      </c>
    </row>
    <row r="1088" spans="2:65" s="1" customFormat="1" ht="27" x14ac:dyDescent="0.3">
      <c r="B1088" s="36"/>
      <c r="C1088" s="58"/>
      <c r="D1088" s="207" t="s">
        <v>160</v>
      </c>
      <c r="E1088" s="58"/>
      <c r="F1088" s="208" t="s">
        <v>1123</v>
      </c>
      <c r="G1088" s="58"/>
      <c r="H1088" s="58"/>
      <c r="I1088" s="163"/>
      <c r="J1088" s="58"/>
      <c r="K1088" s="58"/>
      <c r="L1088" s="56"/>
      <c r="M1088" s="73"/>
      <c r="N1088" s="37"/>
      <c r="O1088" s="37"/>
      <c r="P1088" s="37"/>
      <c r="Q1088" s="37"/>
      <c r="R1088" s="37"/>
      <c r="S1088" s="37"/>
      <c r="T1088" s="74"/>
      <c r="AT1088" s="19" t="s">
        <v>160</v>
      </c>
      <c r="AU1088" s="19" t="s">
        <v>90</v>
      </c>
    </row>
    <row r="1089" spans="2:65" s="11" customFormat="1" ht="29.85" customHeight="1" x14ac:dyDescent="0.3">
      <c r="B1089" s="178"/>
      <c r="C1089" s="179"/>
      <c r="D1089" s="192" t="s">
        <v>78</v>
      </c>
      <c r="E1089" s="193" t="s">
        <v>1124</v>
      </c>
      <c r="F1089" s="193" t="s">
        <v>1125</v>
      </c>
      <c r="G1089" s="179"/>
      <c r="H1089" s="179"/>
      <c r="I1089" s="182"/>
      <c r="J1089" s="194">
        <f>BK1089</f>
        <v>0</v>
      </c>
      <c r="K1089" s="179"/>
      <c r="L1089" s="184"/>
      <c r="M1089" s="185"/>
      <c r="N1089" s="186"/>
      <c r="O1089" s="186"/>
      <c r="P1089" s="187">
        <f>SUM(P1090:P1091)</f>
        <v>0</v>
      </c>
      <c r="Q1089" s="186"/>
      <c r="R1089" s="187">
        <f>SUM(R1090:R1091)</f>
        <v>0</v>
      </c>
      <c r="S1089" s="186"/>
      <c r="T1089" s="188">
        <f>SUM(T1090:T1091)</f>
        <v>0</v>
      </c>
      <c r="AR1089" s="189" t="s">
        <v>90</v>
      </c>
      <c r="AT1089" s="190" t="s">
        <v>78</v>
      </c>
      <c r="AU1089" s="190" t="s">
        <v>23</v>
      </c>
      <c r="AY1089" s="189" t="s">
        <v>151</v>
      </c>
      <c r="BK1089" s="191">
        <f>SUM(BK1090:BK1091)</f>
        <v>0</v>
      </c>
    </row>
    <row r="1090" spans="2:65" s="1" customFormat="1" ht="22.5" customHeight="1" x14ac:dyDescent="0.3">
      <c r="B1090" s="36"/>
      <c r="C1090" s="195" t="s">
        <v>1126</v>
      </c>
      <c r="D1090" s="195" t="s">
        <v>153</v>
      </c>
      <c r="E1090" s="196" t="s">
        <v>1127</v>
      </c>
      <c r="F1090" s="197" t="s">
        <v>1128</v>
      </c>
      <c r="G1090" s="198" t="s">
        <v>274</v>
      </c>
      <c r="H1090" s="199">
        <v>1</v>
      </c>
      <c r="I1090" s="200"/>
      <c r="J1090" s="201">
        <f>ROUND(I1090*H1090,2)</f>
        <v>0</v>
      </c>
      <c r="K1090" s="197" t="s">
        <v>157</v>
      </c>
      <c r="L1090" s="56"/>
      <c r="M1090" s="202" t="s">
        <v>77</v>
      </c>
      <c r="N1090" s="203" t="s">
        <v>50</v>
      </c>
      <c r="O1090" s="37"/>
      <c r="P1090" s="204">
        <f>O1090*H1090</f>
        <v>0</v>
      </c>
      <c r="Q1090" s="204">
        <v>0</v>
      </c>
      <c r="R1090" s="204">
        <f>Q1090*H1090</f>
        <v>0</v>
      </c>
      <c r="S1090" s="204">
        <v>0</v>
      </c>
      <c r="T1090" s="205">
        <f>S1090*H1090</f>
        <v>0</v>
      </c>
      <c r="AR1090" s="19" t="s">
        <v>271</v>
      </c>
      <c r="AT1090" s="19" t="s">
        <v>153</v>
      </c>
      <c r="AU1090" s="19" t="s">
        <v>90</v>
      </c>
      <c r="AY1090" s="19" t="s">
        <v>151</v>
      </c>
      <c r="BE1090" s="206">
        <f>IF(N1090="základní",J1090,0)</f>
        <v>0</v>
      </c>
      <c r="BF1090" s="206">
        <f>IF(N1090="snížená",J1090,0)</f>
        <v>0</v>
      </c>
      <c r="BG1090" s="206">
        <f>IF(N1090="zákl. přenesená",J1090,0)</f>
        <v>0</v>
      </c>
      <c r="BH1090" s="206">
        <f>IF(N1090="sníž. přenesená",J1090,0)</f>
        <v>0</v>
      </c>
      <c r="BI1090" s="206">
        <f>IF(N1090="nulová",J1090,0)</f>
        <v>0</v>
      </c>
      <c r="BJ1090" s="19" t="s">
        <v>90</v>
      </c>
      <c r="BK1090" s="206">
        <f>ROUND(I1090*H1090,2)</f>
        <v>0</v>
      </c>
      <c r="BL1090" s="19" t="s">
        <v>271</v>
      </c>
      <c r="BM1090" s="19" t="s">
        <v>1129</v>
      </c>
    </row>
    <row r="1091" spans="2:65" s="1" customFormat="1" ht="27" x14ac:dyDescent="0.3">
      <c r="B1091" s="36"/>
      <c r="C1091" s="58"/>
      <c r="D1091" s="207" t="s">
        <v>160</v>
      </c>
      <c r="E1091" s="58"/>
      <c r="F1091" s="208" t="s">
        <v>1130</v>
      </c>
      <c r="G1091" s="58"/>
      <c r="H1091" s="58"/>
      <c r="I1091" s="163"/>
      <c r="J1091" s="58"/>
      <c r="K1091" s="58"/>
      <c r="L1091" s="56"/>
      <c r="M1091" s="73"/>
      <c r="N1091" s="37"/>
      <c r="O1091" s="37"/>
      <c r="P1091" s="37"/>
      <c r="Q1091" s="37"/>
      <c r="R1091" s="37"/>
      <c r="S1091" s="37"/>
      <c r="T1091" s="74"/>
      <c r="AT1091" s="19" t="s">
        <v>160</v>
      </c>
      <c r="AU1091" s="19" t="s">
        <v>90</v>
      </c>
    </row>
    <row r="1092" spans="2:65" s="11" customFormat="1" ht="29.85" customHeight="1" x14ac:dyDescent="0.3">
      <c r="B1092" s="178"/>
      <c r="C1092" s="179"/>
      <c r="D1092" s="192" t="s">
        <v>78</v>
      </c>
      <c r="E1092" s="193" t="s">
        <v>1131</v>
      </c>
      <c r="F1092" s="193" t="s">
        <v>1132</v>
      </c>
      <c r="G1092" s="179"/>
      <c r="H1092" s="179"/>
      <c r="I1092" s="182"/>
      <c r="J1092" s="194">
        <f>BK1092</f>
        <v>0</v>
      </c>
      <c r="K1092" s="179"/>
      <c r="L1092" s="184"/>
      <c r="M1092" s="185"/>
      <c r="N1092" s="186"/>
      <c r="O1092" s="186"/>
      <c r="P1092" s="187">
        <f>SUM(P1093:P1101)</f>
        <v>0</v>
      </c>
      <c r="Q1092" s="186"/>
      <c r="R1092" s="187">
        <f>SUM(R1093:R1101)</f>
        <v>0</v>
      </c>
      <c r="S1092" s="186"/>
      <c r="T1092" s="188">
        <f>SUM(T1093:T1101)</f>
        <v>0</v>
      </c>
      <c r="AR1092" s="189" t="s">
        <v>90</v>
      </c>
      <c r="AT1092" s="190" t="s">
        <v>78</v>
      </c>
      <c r="AU1092" s="190" t="s">
        <v>23</v>
      </c>
      <c r="AY1092" s="189" t="s">
        <v>151</v>
      </c>
      <c r="BK1092" s="191">
        <f>SUM(BK1093:BK1101)</f>
        <v>0</v>
      </c>
    </row>
    <row r="1093" spans="2:65" s="1" customFormat="1" ht="22.5" customHeight="1" x14ac:dyDescent="0.3">
      <c r="B1093" s="36"/>
      <c r="C1093" s="195" t="s">
        <v>1133</v>
      </c>
      <c r="D1093" s="195" t="s">
        <v>153</v>
      </c>
      <c r="E1093" s="196" t="s">
        <v>1134</v>
      </c>
      <c r="F1093" s="197" t="s">
        <v>1135</v>
      </c>
      <c r="G1093" s="198" t="s">
        <v>252</v>
      </c>
      <c r="H1093" s="199">
        <v>122.55</v>
      </c>
      <c r="I1093" s="200"/>
      <c r="J1093" s="201">
        <f>ROUND(I1093*H1093,2)</f>
        <v>0</v>
      </c>
      <c r="K1093" s="197" t="s">
        <v>157</v>
      </c>
      <c r="L1093" s="56"/>
      <c r="M1093" s="202" t="s">
        <v>77</v>
      </c>
      <c r="N1093" s="203" t="s">
        <v>50</v>
      </c>
      <c r="O1093" s="37"/>
      <c r="P1093" s="204">
        <f>O1093*H1093</f>
        <v>0</v>
      </c>
      <c r="Q1093" s="204">
        <v>0</v>
      </c>
      <c r="R1093" s="204">
        <f>Q1093*H1093</f>
        <v>0</v>
      </c>
      <c r="S1093" s="204">
        <v>0</v>
      </c>
      <c r="T1093" s="205">
        <f>S1093*H1093</f>
        <v>0</v>
      </c>
      <c r="AR1093" s="19" t="s">
        <v>271</v>
      </c>
      <c r="AT1093" s="19" t="s">
        <v>153</v>
      </c>
      <c r="AU1093" s="19" t="s">
        <v>90</v>
      </c>
      <c r="AY1093" s="19" t="s">
        <v>151</v>
      </c>
      <c r="BE1093" s="206">
        <f>IF(N1093="základní",J1093,0)</f>
        <v>0</v>
      </c>
      <c r="BF1093" s="206">
        <f>IF(N1093="snížená",J1093,0)</f>
        <v>0</v>
      </c>
      <c r="BG1093" s="206">
        <f>IF(N1093="zákl. přenesená",J1093,0)</f>
        <v>0</v>
      </c>
      <c r="BH1093" s="206">
        <f>IF(N1093="sníž. přenesená",J1093,0)</f>
        <v>0</v>
      </c>
      <c r="BI1093" s="206">
        <f>IF(N1093="nulová",J1093,0)</f>
        <v>0</v>
      </c>
      <c r="BJ1093" s="19" t="s">
        <v>90</v>
      </c>
      <c r="BK1093" s="206">
        <f>ROUND(I1093*H1093,2)</f>
        <v>0</v>
      </c>
      <c r="BL1093" s="19" t="s">
        <v>271</v>
      </c>
      <c r="BM1093" s="19" t="s">
        <v>1136</v>
      </c>
    </row>
    <row r="1094" spans="2:65" s="1" customFormat="1" x14ac:dyDescent="0.3">
      <c r="B1094" s="36"/>
      <c r="C1094" s="58"/>
      <c r="D1094" s="207" t="s">
        <v>160</v>
      </c>
      <c r="E1094" s="58"/>
      <c r="F1094" s="208" t="s">
        <v>1137</v>
      </c>
      <c r="G1094" s="58"/>
      <c r="H1094" s="58"/>
      <c r="I1094" s="163"/>
      <c r="J1094" s="58"/>
      <c r="K1094" s="58"/>
      <c r="L1094" s="56"/>
      <c r="M1094" s="73"/>
      <c r="N1094" s="37"/>
      <c r="O1094" s="37"/>
      <c r="P1094" s="37"/>
      <c r="Q1094" s="37"/>
      <c r="R1094" s="37"/>
      <c r="S1094" s="37"/>
      <c r="T1094" s="74"/>
      <c r="AT1094" s="19" t="s">
        <v>160</v>
      </c>
      <c r="AU1094" s="19" t="s">
        <v>90</v>
      </c>
    </row>
    <row r="1095" spans="2:65" s="12" customFormat="1" x14ac:dyDescent="0.3">
      <c r="B1095" s="209"/>
      <c r="C1095" s="210"/>
      <c r="D1095" s="207" t="s">
        <v>162</v>
      </c>
      <c r="E1095" s="211" t="s">
        <v>77</v>
      </c>
      <c r="F1095" s="212" t="s">
        <v>651</v>
      </c>
      <c r="G1095" s="210"/>
      <c r="H1095" s="213" t="s">
        <v>77</v>
      </c>
      <c r="I1095" s="214"/>
      <c r="J1095" s="210"/>
      <c r="K1095" s="210"/>
      <c r="L1095" s="215"/>
      <c r="M1095" s="216"/>
      <c r="N1095" s="217"/>
      <c r="O1095" s="217"/>
      <c r="P1095" s="217"/>
      <c r="Q1095" s="217"/>
      <c r="R1095" s="217"/>
      <c r="S1095" s="217"/>
      <c r="T1095" s="218"/>
      <c r="AT1095" s="219" t="s">
        <v>162</v>
      </c>
      <c r="AU1095" s="219" t="s">
        <v>90</v>
      </c>
      <c r="AV1095" s="12" t="s">
        <v>23</v>
      </c>
      <c r="AW1095" s="12" t="s">
        <v>41</v>
      </c>
      <c r="AX1095" s="12" t="s">
        <v>79</v>
      </c>
      <c r="AY1095" s="219" t="s">
        <v>151</v>
      </c>
    </row>
    <row r="1096" spans="2:65" s="12" customFormat="1" x14ac:dyDescent="0.3">
      <c r="B1096" s="209"/>
      <c r="C1096" s="210"/>
      <c r="D1096" s="207" t="s">
        <v>162</v>
      </c>
      <c r="E1096" s="211" t="s">
        <v>77</v>
      </c>
      <c r="F1096" s="212" t="s">
        <v>1138</v>
      </c>
      <c r="G1096" s="210"/>
      <c r="H1096" s="213" t="s">
        <v>77</v>
      </c>
      <c r="I1096" s="214"/>
      <c r="J1096" s="210"/>
      <c r="K1096" s="210"/>
      <c r="L1096" s="215"/>
      <c r="M1096" s="216"/>
      <c r="N1096" s="217"/>
      <c r="O1096" s="217"/>
      <c r="P1096" s="217"/>
      <c r="Q1096" s="217"/>
      <c r="R1096" s="217"/>
      <c r="S1096" s="217"/>
      <c r="T1096" s="218"/>
      <c r="AT1096" s="219" t="s">
        <v>162</v>
      </c>
      <c r="AU1096" s="219" t="s">
        <v>90</v>
      </c>
      <c r="AV1096" s="12" t="s">
        <v>23</v>
      </c>
      <c r="AW1096" s="12" t="s">
        <v>41</v>
      </c>
      <c r="AX1096" s="12" t="s">
        <v>79</v>
      </c>
      <c r="AY1096" s="219" t="s">
        <v>151</v>
      </c>
    </row>
    <row r="1097" spans="2:65" s="12" customFormat="1" x14ac:dyDescent="0.3">
      <c r="B1097" s="209"/>
      <c r="C1097" s="210"/>
      <c r="D1097" s="207" t="s">
        <v>162</v>
      </c>
      <c r="E1097" s="211" t="s">
        <v>77</v>
      </c>
      <c r="F1097" s="212" t="s">
        <v>1139</v>
      </c>
      <c r="G1097" s="210"/>
      <c r="H1097" s="213" t="s">
        <v>77</v>
      </c>
      <c r="I1097" s="214"/>
      <c r="J1097" s="210"/>
      <c r="K1097" s="210"/>
      <c r="L1097" s="215"/>
      <c r="M1097" s="216"/>
      <c r="N1097" s="217"/>
      <c r="O1097" s="217"/>
      <c r="P1097" s="217"/>
      <c r="Q1097" s="217"/>
      <c r="R1097" s="217"/>
      <c r="S1097" s="217"/>
      <c r="T1097" s="218"/>
      <c r="AT1097" s="219" t="s">
        <v>162</v>
      </c>
      <c r="AU1097" s="219" t="s">
        <v>90</v>
      </c>
      <c r="AV1097" s="12" t="s">
        <v>23</v>
      </c>
      <c r="AW1097" s="12" t="s">
        <v>41</v>
      </c>
      <c r="AX1097" s="12" t="s">
        <v>79</v>
      </c>
      <c r="AY1097" s="219" t="s">
        <v>151</v>
      </c>
    </row>
    <row r="1098" spans="2:65" s="13" customFormat="1" x14ac:dyDescent="0.3">
      <c r="B1098" s="220"/>
      <c r="C1098" s="221"/>
      <c r="D1098" s="207" t="s">
        <v>162</v>
      </c>
      <c r="E1098" s="232" t="s">
        <v>77</v>
      </c>
      <c r="F1098" s="233" t="s">
        <v>1140</v>
      </c>
      <c r="G1098" s="221"/>
      <c r="H1098" s="234">
        <v>49</v>
      </c>
      <c r="I1098" s="226"/>
      <c r="J1098" s="221"/>
      <c r="K1098" s="221"/>
      <c r="L1098" s="227"/>
      <c r="M1098" s="228"/>
      <c r="N1098" s="229"/>
      <c r="O1098" s="229"/>
      <c r="P1098" s="229"/>
      <c r="Q1098" s="229"/>
      <c r="R1098" s="229"/>
      <c r="S1098" s="229"/>
      <c r="T1098" s="230"/>
      <c r="AT1098" s="231" t="s">
        <v>162</v>
      </c>
      <c r="AU1098" s="231" t="s">
        <v>90</v>
      </c>
      <c r="AV1098" s="13" t="s">
        <v>90</v>
      </c>
      <c r="AW1098" s="13" t="s">
        <v>41</v>
      </c>
      <c r="AX1098" s="13" t="s">
        <v>79</v>
      </c>
      <c r="AY1098" s="231" t="s">
        <v>151</v>
      </c>
    </row>
    <row r="1099" spans="2:65" s="13" customFormat="1" x14ac:dyDescent="0.3">
      <c r="B1099" s="220"/>
      <c r="C1099" s="221"/>
      <c r="D1099" s="207" t="s">
        <v>162</v>
      </c>
      <c r="E1099" s="232" t="s">
        <v>77</v>
      </c>
      <c r="F1099" s="233" t="s">
        <v>1141</v>
      </c>
      <c r="G1099" s="221"/>
      <c r="H1099" s="234">
        <v>65.55</v>
      </c>
      <c r="I1099" s="226"/>
      <c r="J1099" s="221"/>
      <c r="K1099" s="221"/>
      <c r="L1099" s="227"/>
      <c r="M1099" s="228"/>
      <c r="N1099" s="229"/>
      <c r="O1099" s="229"/>
      <c r="P1099" s="229"/>
      <c r="Q1099" s="229"/>
      <c r="R1099" s="229"/>
      <c r="S1099" s="229"/>
      <c r="T1099" s="230"/>
      <c r="AT1099" s="231" t="s">
        <v>162</v>
      </c>
      <c r="AU1099" s="231" t="s">
        <v>90</v>
      </c>
      <c r="AV1099" s="13" t="s">
        <v>90</v>
      </c>
      <c r="AW1099" s="13" t="s">
        <v>41</v>
      </c>
      <c r="AX1099" s="13" t="s">
        <v>79</v>
      </c>
      <c r="AY1099" s="231" t="s">
        <v>151</v>
      </c>
    </row>
    <row r="1100" spans="2:65" s="13" customFormat="1" x14ac:dyDescent="0.3">
      <c r="B1100" s="220"/>
      <c r="C1100" s="221"/>
      <c r="D1100" s="207" t="s">
        <v>162</v>
      </c>
      <c r="E1100" s="232" t="s">
        <v>77</v>
      </c>
      <c r="F1100" s="233" t="s">
        <v>1142</v>
      </c>
      <c r="G1100" s="221"/>
      <c r="H1100" s="234">
        <v>8</v>
      </c>
      <c r="I1100" s="226"/>
      <c r="J1100" s="221"/>
      <c r="K1100" s="221"/>
      <c r="L1100" s="227"/>
      <c r="M1100" s="228"/>
      <c r="N1100" s="229"/>
      <c r="O1100" s="229"/>
      <c r="P1100" s="229"/>
      <c r="Q1100" s="229"/>
      <c r="R1100" s="229"/>
      <c r="S1100" s="229"/>
      <c r="T1100" s="230"/>
      <c r="AT1100" s="231" t="s">
        <v>162</v>
      </c>
      <c r="AU1100" s="231" t="s">
        <v>90</v>
      </c>
      <c r="AV1100" s="13" t="s">
        <v>90</v>
      </c>
      <c r="AW1100" s="13" t="s">
        <v>41</v>
      </c>
      <c r="AX1100" s="13" t="s">
        <v>79</v>
      </c>
      <c r="AY1100" s="231" t="s">
        <v>151</v>
      </c>
    </row>
    <row r="1101" spans="2:65" s="14" customFormat="1" x14ac:dyDescent="0.3">
      <c r="B1101" s="235"/>
      <c r="C1101" s="236"/>
      <c r="D1101" s="207" t="s">
        <v>162</v>
      </c>
      <c r="E1101" s="257" t="s">
        <v>77</v>
      </c>
      <c r="F1101" s="258" t="s">
        <v>174</v>
      </c>
      <c r="G1101" s="236"/>
      <c r="H1101" s="259">
        <v>122.55</v>
      </c>
      <c r="I1101" s="240"/>
      <c r="J1101" s="236"/>
      <c r="K1101" s="236"/>
      <c r="L1101" s="241"/>
      <c r="M1101" s="242"/>
      <c r="N1101" s="243"/>
      <c r="O1101" s="243"/>
      <c r="P1101" s="243"/>
      <c r="Q1101" s="243"/>
      <c r="R1101" s="243"/>
      <c r="S1101" s="243"/>
      <c r="T1101" s="244"/>
      <c r="AT1101" s="245" t="s">
        <v>162</v>
      </c>
      <c r="AU1101" s="245" t="s">
        <v>90</v>
      </c>
      <c r="AV1101" s="14" t="s">
        <v>158</v>
      </c>
      <c r="AW1101" s="14" t="s">
        <v>41</v>
      </c>
      <c r="AX1101" s="14" t="s">
        <v>23</v>
      </c>
      <c r="AY1101" s="245" t="s">
        <v>151</v>
      </c>
    </row>
    <row r="1102" spans="2:65" s="11" customFormat="1" ht="29.85" customHeight="1" x14ac:dyDescent="0.3">
      <c r="B1102" s="178"/>
      <c r="C1102" s="179"/>
      <c r="D1102" s="192" t="s">
        <v>78</v>
      </c>
      <c r="E1102" s="193" t="s">
        <v>1143</v>
      </c>
      <c r="F1102" s="193" t="s">
        <v>1144</v>
      </c>
      <c r="G1102" s="179"/>
      <c r="H1102" s="179"/>
      <c r="I1102" s="182"/>
      <c r="J1102" s="194">
        <f>BK1102</f>
        <v>0</v>
      </c>
      <c r="K1102" s="179"/>
      <c r="L1102" s="184"/>
      <c r="M1102" s="185"/>
      <c r="N1102" s="186"/>
      <c r="O1102" s="186"/>
      <c r="P1102" s="187">
        <f>SUM(P1103:P1107)</f>
        <v>0</v>
      </c>
      <c r="Q1102" s="186"/>
      <c r="R1102" s="187">
        <f>SUM(R1103:R1107)</f>
        <v>0</v>
      </c>
      <c r="S1102" s="186"/>
      <c r="T1102" s="188">
        <f>SUM(T1103:T1107)</f>
        <v>0</v>
      </c>
      <c r="AR1102" s="189" t="s">
        <v>90</v>
      </c>
      <c r="AT1102" s="190" t="s">
        <v>78</v>
      </c>
      <c r="AU1102" s="190" t="s">
        <v>23</v>
      </c>
      <c r="AY1102" s="189" t="s">
        <v>151</v>
      </c>
      <c r="BK1102" s="191">
        <f>SUM(BK1103:BK1107)</f>
        <v>0</v>
      </c>
    </row>
    <row r="1103" spans="2:65" s="1" customFormat="1" ht="22.5" customHeight="1" x14ac:dyDescent="0.3">
      <c r="B1103" s="36"/>
      <c r="C1103" s="195" t="s">
        <v>1145</v>
      </c>
      <c r="D1103" s="195" t="s">
        <v>153</v>
      </c>
      <c r="E1103" s="196" t="s">
        <v>1146</v>
      </c>
      <c r="F1103" s="197" t="s">
        <v>1147</v>
      </c>
      <c r="G1103" s="198" t="s">
        <v>274</v>
      </c>
      <c r="H1103" s="199">
        <v>1</v>
      </c>
      <c r="I1103" s="200"/>
      <c r="J1103" s="201">
        <f>ROUND(I1103*H1103,2)</f>
        <v>0</v>
      </c>
      <c r="K1103" s="197" t="s">
        <v>157</v>
      </c>
      <c r="L1103" s="56"/>
      <c r="M1103" s="202" t="s">
        <v>77</v>
      </c>
      <c r="N1103" s="203" t="s">
        <v>50</v>
      </c>
      <c r="O1103" s="37"/>
      <c r="P1103" s="204">
        <f>O1103*H1103</f>
        <v>0</v>
      </c>
      <c r="Q1103" s="204">
        <v>0</v>
      </c>
      <c r="R1103" s="204">
        <f>Q1103*H1103</f>
        <v>0</v>
      </c>
      <c r="S1103" s="204">
        <v>0</v>
      </c>
      <c r="T1103" s="205">
        <f>S1103*H1103</f>
        <v>0</v>
      </c>
      <c r="AR1103" s="19" t="s">
        <v>271</v>
      </c>
      <c r="AT1103" s="19" t="s">
        <v>153</v>
      </c>
      <c r="AU1103" s="19" t="s">
        <v>90</v>
      </c>
      <c r="AY1103" s="19" t="s">
        <v>151</v>
      </c>
      <c r="BE1103" s="206">
        <f>IF(N1103="základní",J1103,0)</f>
        <v>0</v>
      </c>
      <c r="BF1103" s="206">
        <f>IF(N1103="snížená",J1103,0)</f>
        <v>0</v>
      </c>
      <c r="BG1103" s="206">
        <f>IF(N1103="zákl. přenesená",J1103,0)</f>
        <v>0</v>
      </c>
      <c r="BH1103" s="206">
        <f>IF(N1103="sníž. přenesená",J1103,0)</f>
        <v>0</v>
      </c>
      <c r="BI1103" s="206">
        <f>IF(N1103="nulová",J1103,0)</f>
        <v>0</v>
      </c>
      <c r="BJ1103" s="19" t="s">
        <v>90</v>
      </c>
      <c r="BK1103" s="206">
        <f>ROUND(I1103*H1103,2)</f>
        <v>0</v>
      </c>
      <c r="BL1103" s="19" t="s">
        <v>271</v>
      </c>
      <c r="BM1103" s="19" t="s">
        <v>1148</v>
      </c>
    </row>
    <row r="1104" spans="2:65" s="1" customFormat="1" ht="27" x14ac:dyDescent="0.3">
      <c r="B1104" s="36"/>
      <c r="C1104" s="58"/>
      <c r="D1104" s="207" t="s">
        <v>160</v>
      </c>
      <c r="E1104" s="58"/>
      <c r="F1104" s="208" t="s">
        <v>1149</v>
      </c>
      <c r="G1104" s="58"/>
      <c r="H1104" s="58"/>
      <c r="I1104" s="163"/>
      <c r="J1104" s="58"/>
      <c r="K1104" s="58"/>
      <c r="L1104" s="56"/>
      <c r="M1104" s="73"/>
      <c r="N1104" s="37"/>
      <c r="O1104" s="37"/>
      <c r="P1104" s="37"/>
      <c r="Q1104" s="37"/>
      <c r="R1104" s="37"/>
      <c r="S1104" s="37"/>
      <c r="T1104" s="74"/>
      <c r="AT1104" s="19" t="s">
        <v>160</v>
      </c>
      <c r="AU1104" s="19" t="s">
        <v>90</v>
      </c>
    </row>
    <row r="1105" spans="2:65" s="12" customFormat="1" x14ac:dyDescent="0.3">
      <c r="B1105" s="209"/>
      <c r="C1105" s="210"/>
      <c r="D1105" s="207" t="s">
        <v>162</v>
      </c>
      <c r="E1105" s="211" t="s">
        <v>77</v>
      </c>
      <c r="F1105" s="212" t="s">
        <v>1150</v>
      </c>
      <c r="G1105" s="210"/>
      <c r="H1105" s="213" t="s">
        <v>77</v>
      </c>
      <c r="I1105" s="214"/>
      <c r="J1105" s="210"/>
      <c r="K1105" s="210"/>
      <c r="L1105" s="215"/>
      <c r="M1105" s="216"/>
      <c r="N1105" s="217"/>
      <c r="O1105" s="217"/>
      <c r="P1105" s="217"/>
      <c r="Q1105" s="217"/>
      <c r="R1105" s="217"/>
      <c r="S1105" s="217"/>
      <c r="T1105" s="218"/>
      <c r="AT1105" s="219" t="s">
        <v>162</v>
      </c>
      <c r="AU1105" s="219" t="s">
        <v>90</v>
      </c>
      <c r="AV1105" s="12" t="s">
        <v>23</v>
      </c>
      <c r="AW1105" s="12" t="s">
        <v>41</v>
      </c>
      <c r="AX1105" s="12" t="s">
        <v>79</v>
      </c>
      <c r="AY1105" s="219" t="s">
        <v>151</v>
      </c>
    </row>
    <row r="1106" spans="2:65" s="12" customFormat="1" x14ac:dyDescent="0.3">
      <c r="B1106" s="209"/>
      <c r="C1106" s="210"/>
      <c r="D1106" s="207" t="s">
        <v>162</v>
      </c>
      <c r="E1106" s="211" t="s">
        <v>77</v>
      </c>
      <c r="F1106" s="212" t="s">
        <v>1151</v>
      </c>
      <c r="G1106" s="210"/>
      <c r="H1106" s="213" t="s">
        <v>77</v>
      </c>
      <c r="I1106" s="214"/>
      <c r="J1106" s="210"/>
      <c r="K1106" s="210"/>
      <c r="L1106" s="215"/>
      <c r="M1106" s="216"/>
      <c r="N1106" s="217"/>
      <c r="O1106" s="217"/>
      <c r="P1106" s="217"/>
      <c r="Q1106" s="217"/>
      <c r="R1106" s="217"/>
      <c r="S1106" s="217"/>
      <c r="T1106" s="218"/>
      <c r="AT1106" s="219" t="s">
        <v>162</v>
      </c>
      <c r="AU1106" s="219" t="s">
        <v>90</v>
      </c>
      <c r="AV1106" s="12" t="s">
        <v>23</v>
      </c>
      <c r="AW1106" s="12" t="s">
        <v>41</v>
      </c>
      <c r="AX1106" s="12" t="s">
        <v>79</v>
      </c>
      <c r="AY1106" s="219" t="s">
        <v>151</v>
      </c>
    </row>
    <row r="1107" spans="2:65" s="13" customFormat="1" x14ac:dyDescent="0.3">
      <c r="B1107" s="220"/>
      <c r="C1107" s="221"/>
      <c r="D1107" s="207" t="s">
        <v>162</v>
      </c>
      <c r="E1107" s="232" t="s">
        <v>77</v>
      </c>
      <c r="F1107" s="233" t="s">
        <v>23</v>
      </c>
      <c r="G1107" s="221"/>
      <c r="H1107" s="234">
        <v>1</v>
      </c>
      <c r="I1107" s="226"/>
      <c r="J1107" s="221"/>
      <c r="K1107" s="221"/>
      <c r="L1107" s="227"/>
      <c r="M1107" s="228"/>
      <c r="N1107" s="229"/>
      <c r="O1107" s="229"/>
      <c r="P1107" s="229"/>
      <c r="Q1107" s="229"/>
      <c r="R1107" s="229"/>
      <c r="S1107" s="229"/>
      <c r="T1107" s="230"/>
      <c r="AT1107" s="231" t="s">
        <v>162</v>
      </c>
      <c r="AU1107" s="231" t="s">
        <v>90</v>
      </c>
      <c r="AV1107" s="13" t="s">
        <v>90</v>
      </c>
      <c r="AW1107" s="13" t="s">
        <v>41</v>
      </c>
      <c r="AX1107" s="13" t="s">
        <v>23</v>
      </c>
      <c r="AY1107" s="231" t="s">
        <v>151</v>
      </c>
    </row>
    <row r="1108" spans="2:65" s="11" customFormat="1" ht="29.85" customHeight="1" x14ac:dyDescent="0.3">
      <c r="B1108" s="178"/>
      <c r="C1108" s="179"/>
      <c r="D1108" s="192" t="s">
        <v>78</v>
      </c>
      <c r="E1108" s="193" t="s">
        <v>1152</v>
      </c>
      <c r="F1108" s="193" t="s">
        <v>1153</v>
      </c>
      <c r="G1108" s="179"/>
      <c r="H1108" s="179"/>
      <c r="I1108" s="182"/>
      <c r="J1108" s="194">
        <f>BK1108</f>
        <v>0</v>
      </c>
      <c r="K1108" s="179"/>
      <c r="L1108" s="184"/>
      <c r="M1108" s="185"/>
      <c r="N1108" s="186"/>
      <c r="O1108" s="186"/>
      <c r="P1108" s="187">
        <f>SUM(P1109:P1114)</f>
        <v>0</v>
      </c>
      <c r="Q1108" s="186"/>
      <c r="R1108" s="187">
        <f>SUM(R1109:R1114)</f>
        <v>0</v>
      </c>
      <c r="S1108" s="186"/>
      <c r="T1108" s="188">
        <f>SUM(T1109:T1114)</f>
        <v>0</v>
      </c>
      <c r="AR1108" s="189" t="s">
        <v>90</v>
      </c>
      <c r="AT1108" s="190" t="s">
        <v>78</v>
      </c>
      <c r="AU1108" s="190" t="s">
        <v>23</v>
      </c>
      <c r="AY1108" s="189" t="s">
        <v>151</v>
      </c>
      <c r="BK1108" s="191">
        <f>SUM(BK1109:BK1114)</f>
        <v>0</v>
      </c>
    </row>
    <row r="1109" spans="2:65" s="1" customFormat="1" ht="22.5" customHeight="1" x14ac:dyDescent="0.3">
      <c r="B1109" s="36"/>
      <c r="C1109" s="195" t="s">
        <v>1154</v>
      </c>
      <c r="D1109" s="195" t="s">
        <v>153</v>
      </c>
      <c r="E1109" s="196" t="s">
        <v>1155</v>
      </c>
      <c r="F1109" s="197" t="s">
        <v>1156</v>
      </c>
      <c r="G1109" s="198" t="s">
        <v>274</v>
      </c>
      <c r="H1109" s="199">
        <v>2</v>
      </c>
      <c r="I1109" s="200"/>
      <c r="J1109" s="201">
        <f>ROUND(I1109*H1109,2)</f>
        <v>0</v>
      </c>
      <c r="K1109" s="197" t="s">
        <v>157</v>
      </c>
      <c r="L1109" s="56"/>
      <c r="M1109" s="202" t="s">
        <v>77</v>
      </c>
      <c r="N1109" s="203" t="s">
        <v>50</v>
      </c>
      <c r="O1109" s="37"/>
      <c r="P1109" s="204">
        <f>O1109*H1109</f>
        <v>0</v>
      </c>
      <c r="Q1109" s="204">
        <v>0</v>
      </c>
      <c r="R1109" s="204">
        <f>Q1109*H1109</f>
        <v>0</v>
      </c>
      <c r="S1109" s="204">
        <v>0</v>
      </c>
      <c r="T1109" s="205">
        <f>S1109*H1109</f>
        <v>0</v>
      </c>
      <c r="AR1109" s="19" t="s">
        <v>271</v>
      </c>
      <c r="AT1109" s="19" t="s">
        <v>153</v>
      </c>
      <c r="AU1109" s="19" t="s">
        <v>90</v>
      </c>
      <c r="AY1109" s="19" t="s">
        <v>151</v>
      </c>
      <c r="BE1109" s="206">
        <f>IF(N1109="základní",J1109,0)</f>
        <v>0</v>
      </c>
      <c r="BF1109" s="206">
        <f>IF(N1109="snížená",J1109,0)</f>
        <v>0</v>
      </c>
      <c r="BG1109" s="206">
        <f>IF(N1109="zákl. přenesená",J1109,0)</f>
        <v>0</v>
      </c>
      <c r="BH1109" s="206">
        <f>IF(N1109="sníž. přenesená",J1109,0)</f>
        <v>0</v>
      </c>
      <c r="BI1109" s="206">
        <f>IF(N1109="nulová",J1109,0)</f>
        <v>0</v>
      </c>
      <c r="BJ1109" s="19" t="s">
        <v>90</v>
      </c>
      <c r="BK1109" s="206">
        <f>ROUND(I1109*H1109,2)</f>
        <v>0</v>
      </c>
      <c r="BL1109" s="19" t="s">
        <v>271</v>
      </c>
      <c r="BM1109" s="19" t="s">
        <v>1157</v>
      </c>
    </row>
    <row r="1110" spans="2:65" s="1" customFormat="1" ht="27" x14ac:dyDescent="0.3">
      <c r="B1110" s="36"/>
      <c r="C1110" s="58"/>
      <c r="D1110" s="207" t="s">
        <v>160</v>
      </c>
      <c r="E1110" s="58"/>
      <c r="F1110" s="208" t="s">
        <v>1158</v>
      </c>
      <c r="G1110" s="58"/>
      <c r="H1110" s="58"/>
      <c r="I1110" s="163"/>
      <c r="J1110" s="58"/>
      <c r="K1110" s="58"/>
      <c r="L1110" s="56"/>
      <c r="M1110" s="73"/>
      <c r="N1110" s="37"/>
      <c r="O1110" s="37"/>
      <c r="P1110" s="37"/>
      <c r="Q1110" s="37"/>
      <c r="R1110" s="37"/>
      <c r="S1110" s="37"/>
      <c r="T1110" s="74"/>
      <c r="AT1110" s="19" t="s">
        <v>160</v>
      </c>
      <c r="AU1110" s="19" t="s">
        <v>90</v>
      </c>
    </row>
    <row r="1111" spans="2:65" s="12" customFormat="1" x14ac:dyDescent="0.3">
      <c r="B1111" s="209"/>
      <c r="C1111" s="210"/>
      <c r="D1111" s="207" t="s">
        <v>162</v>
      </c>
      <c r="E1111" s="211" t="s">
        <v>77</v>
      </c>
      <c r="F1111" s="212" t="s">
        <v>1159</v>
      </c>
      <c r="G1111" s="210"/>
      <c r="H1111" s="213" t="s">
        <v>77</v>
      </c>
      <c r="I1111" s="214"/>
      <c r="J1111" s="210"/>
      <c r="K1111" s="210"/>
      <c r="L1111" s="215"/>
      <c r="M1111" s="216"/>
      <c r="N1111" s="217"/>
      <c r="O1111" s="217"/>
      <c r="P1111" s="217"/>
      <c r="Q1111" s="217"/>
      <c r="R1111" s="217"/>
      <c r="S1111" s="217"/>
      <c r="T1111" s="218"/>
      <c r="AT1111" s="219" t="s">
        <v>162</v>
      </c>
      <c r="AU1111" s="219" t="s">
        <v>90</v>
      </c>
      <c r="AV1111" s="12" t="s">
        <v>23</v>
      </c>
      <c r="AW1111" s="12" t="s">
        <v>41</v>
      </c>
      <c r="AX1111" s="12" t="s">
        <v>79</v>
      </c>
      <c r="AY1111" s="219" t="s">
        <v>151</v>
      </c>
    </row>
    <row r="1112" spans="2:65" s="12" customFormat="1" x14ac:dyDescent="0.3">
      <c r="B1112" s="209"/>
      <c r="C1112" s="210"/>
      <c r="D1112" s="207" t="s">
        <v>162</v>
      </c>
      <c r="E1112" s="211" t="s">
        <v>77</v>
      </c>
      <c r="F1112" s="212" t="s">
        <v>1160</v>
      </c>
      <c r="G1112" s="210"/>
      <c r="H1112" s="213" t="s">
        <v>77</v>
      </c>
      <c r="I1112" s="214"/>
      <c r="J1112" s="210"/>
      <c r="K1112" s="210"/>
      <c r="L1112" s="215"/>
      <c r="M1112" s="216"/>
      <c r="N1112" s="217"/>
      <c r="O1112" s="217"/>
      <c r="P1112" s="217"/>
      <c r="Q1112" s="217"/>
      <c r="R1112" s="217"/>
      <c r="S1112" s="217"/>
      <c r="T1112" s="218"/>
      <c r="AT1112" s="219" t="s">
        <v>162</v>
      </c>
      <c r="AU1112" s="219" t="s">
        <v>90</v>
      </c>
      <c r="AV1112" s="12" t="s">
        <v>23</v>
      </c>
      <c r="AW1112" s="12" t="s">
        <v>41</v>
      </c>
      <c r="AX1112" s="12" t="s">
        <v>79</v>
      </c>
      <c r="AY1112" s="219" t="s">
        <v>151</v>
      </c>
    </row>
    <row r="1113" spans="2:65" s="12" customFormat="1" x14ac:dyDescent="0.3">
      <c r="B1113" s="209"/>
      <c r="C1113" s="210"/>
      <c r="D1113" s="207" t="s">
        <v>162</v>
      </c>
      <c r="E1113" s="211" t="s">
        <v>77</v>
      </c>
      <c r="F1113" s="212" t="s">
        <v>1161</v>
      </c>
      <c r="G1113" s="210"/>
      <c r="H1113" s="213" t="s">
        <v>77</v>
      </c>
      <c r="I1113" s="214"/>
      <c r="J1113" s="210"/>
      <c r="K1113" s="210"/>
      <c r="L1113" s="215"/>
      <c r="M1113" s="216"/>
      <c r="N1113" s="217"/>
      <c r="O1113" s="217"/>
      <c r="P1113" s="217"/>
      <c r="Q1113" s="217"/>
      <c r="R1113" s="217"/>
      <c r="S1113" s="217"/>
      <c r="T1113" s="218"/>
      <c r="AT1113" s="219" t="s">
        <v>162</v>
      </c>
      <c r="AU1113" s="219" t="s">
        <v>90</v>
      </c>
      <c r="AV1113" s="12" t="s">
        <v>23</v>
      </c>
      <c r="AW1113" s="12" t="s">
        <v>41</v>
      </c>
      <c r="AX1113" s="12" t="s">
        <v>79</v>
      </c>
      <c r="AY1113" s="219" t="s">
        <v>151</v>
      </c>
    </row>
    <row r="1114" spans="2:65" s="13" customFormat="1" x14ac:dyDescent="0.3">
      <c r="B1114" s="220"/>
      <c r="C1114" s="221"/>
      <c r="D1114" s="207" t="s">
        <v>162</v>
      </c>
      <c r="E1114" s="232" t="s">
        <v>77</v>
      </c>
      <c r="F1114" s="233" t="s">
        <v>90</v>
      </c>
      <c r="G1114" s="221"/>
      <c r="H1114" s="234">
        <v>2</v>
      </c>
      <c r="I1114" s="226"/>
      <c r="J1114" s="221"/>
      <c r="K1114" s="221"/>
      <c r="L1114" s="227"/>
      <c r="M1114" s="228"/>
      <c r="N1114" s="229"/>
      <c r="O1114" s="229"/>
      <c r="P1114" s="229"/>
      <c r="Q1114" s="229"/>
      <c r="R1114" s="229"/>
      <c r="S1114" s="229"/>
      <c r="T1114" s="230"/>
      <c r="AT1114" s="231" t="s">
        <v>162</v>
      </c>
      <c r="AU1114" s="231" t="s">
        <v>90</v>
      </c>
      <c r="AV1114" s="13" t="s">
        <v>90</v>
      </c>
      <c r="AW1114" s="13" t="s">
        <v>41</v>
      </c>
      <c r="AX1114" s="13" t="s">
        <v>23</v>
      </c>
      <c r="AY1114" s="231" t="s">
        <v>151</v>
      </c>
    </row>
    <row r="1115" spans="2:65" s="11" customFormat="1" ht="29.85" customHeight="1" x14ac:dyDescent="0.3">
      <c r="B1115" s="178"/>
      <c r="C1115" s="179"/>
      <c r="D1115" s="192" t="s">
        <v>78</v>
      </c>
      <c r="E1115" s="193" t="s">
        <v>1162</v>
      </c>
      <c r="F1115" s="193" t="s">
        <v>1163</v>
      </c>
      <c r="G1115" s="179"/>
      <c r="H1115" s="179"/>
      <c r="I1115" s="182"/>
      <c r="J1115" s="194">
        <f>BK1115</f>
        <v>0</v>
      </c>
      <c r="K1115" s="179"/>
      <c r="L1115" s="184"/>
      <c r="M1115" s="185"/>
      <c r="N1115" s="186"/>
      <c r="O1115" s="186"/>
      <c r="P1115" s="187">
        <f>SUM(P1116:P1131)</f>
        <v>0</v>
      </c>
      <c r="Q1115" s="186"/>
      <c r="R1115" s="187">
        <f>SUM(R1116:R1131)</f>
        <v>0.67756322999999996</v>
      </c>
      <c r="S1115" s="186"/>
      <c r="T1115" s="188">
        <f>SUM(T1116:T1131)</f>
        <v>0</v>
      </c>
      <c r="AR1115" s="189" t="s">
        <v>90</v>
      </c>
      <c r="AT1115" s="190" t="s">
        <v>78</v>
      </c>
      <c r="AU1115" s="190" t="s">
        <v>23</v>
      </c>
      <c r="AY1115" s="189" t="s">
        <v>151</v>
      </c>
      <c r="BK1115" s="191">
        <f>SUM(BK1116:BK1131)</f>
        <v>0</v>
      </c>
    </row>
    <row r="1116" spans="2:65" s="1" customFormat="1" ht="22.5" customHeight="1" x14ac:dyDescent="0.3">
      <c r="B1116" s="36"/>
      <c r="C1116" s="195" t="s">
        <v>1164</v>
      </c>
      <c r="D1116" s="195" t="s">
        <v>153</v>
      </c>
      <c r="E1116" s="196" t="s">
        <v>1165</v>
      </c>
      <c r="F1116" s="197" t="s">
        <v>1166</v>
      </c>
      <c r="G1116" s="198" t="s">
        <v>156</v>
      </c>
      <c r="H1116" s="199">
        <v>30.263000000000002</v>
      </c>
      <c r="I1116" s="200"/>
      <c r="J1116" s="201">
        <f>ROUND(I1116*H1116,2)</f>
        <v>0</v>
      </c>
      <c r="K1116" s="197" t="s">
        <v>157</v>
      </c>
      <c r="L1116" s="56"/>
      <c r="M1116" s="202" t="s">
        <v>77</v>
      </c>
      <c r="N1116" s="203" t="s">
        <v>50</v>
      </c>
      <c r="O1116" s="37"/>
      <c r="P1116" s="204">
        <f>O1116*H1116</f>
        <v>0</v>
      </c>
      <c r="Q1116" s="204">
        <v>1.6209999999999999E-2</v>
      </c>
      <c r="R1116" s="204">
        <f>Q1116*H1116</f>
        <v>0.49056322999999996</v>
      </c>
      <c r="S1116" s="204">
        <v>0</v>
      </c>
      <c r="T1116" s="205">
        <f>S1116*H1116</f>
        <v>0</v>
      </c>
      <c r="AR1116" s="19" t="s">
        <v>271</v>
      </c>
      <c r="AT1116" s="19" t="s">
        <v>153</v>
      </c>
      <c r="AU1116" s="19" t="s">
        <v>90</v>
      </c>
      <c r="AY1116" s="19" t="s">
        <v>151</v>
      </c>
      <c r="BE1116" s="206">
        <f>IF(N1116="základní",J1116,0)</f>
        <v>0</v>
      </c>
      <c r="BF1116" s="206">
        <f>IF(N1116="snížená",J1116,0)</f>
        <v>0</v>
      </c>
      <c r="BG1116" s="206">
        <f>IF(N1116="zákl. přenesená",J1116,0)</f>
        <v>0</v>
      </c>
      <c r="BH1116" s="206">
        <f>IF(N1116="sníž. přenesená",J1116,0)</f>
        <v>0</v>
      </c>
      <c r="BI1116" s="206">
        <f>IF(N1116="nulová",J1116,0)</f>
        <v>0</v>
      </c>
      <c r="BJ1116" s="19" t="s">
        <v>90</v>
      </c>
      <c r="BK1116" s="206">
        <f>ROUND(I1116*H1116,2)</f>
        <v>0</v>
      </c>
      <c r="BL1116" s="19" t="s">
        <v>271</v>
      </c>
      <c r="BM1116" s="19" t="s">
        <v>1167</v>
      </c>
    </row>
    <row r="1117" spans="2:65" s="1" customFormat="1" ht="27" x14ac:dyDescent="0.3">
      <c r="B1117" s="36"/>
      <c r="C1117" s="58"/>
      <c r="D1117" s="207" t="s">
        <v>160</v>
      </c>
      <c r="E1117" s="58"/>
      <c r="F1117" s="208" t="s">
        <v>1168</v>
      </c>
      <c r="G1117" s="58"/>
      <c r="H1117" s="58"/>
      <c r="I1117" s="163"/>
      <c r="J1117" s="58"/>
      <c r="K1117" s="58"/>
      <c r="L1117" s="56"/>
      <c r="M1117" s="73"/>
      <c r="N1117" s="37"/>
      <c r="O1117" s="37"/>
      <c r="P1117" s="37"/>
      <c r="Q1117" s="37"/>
      <c r="R1117" s="37"/>
      <c r="S1117" s="37"/>
      <c r="T1117" s="74"/>
      <c r="AT1117" s="19" t="s">
        <v>160</v>
      </c>
      <c r="AU1117" s="19" t="s">
        <v>90</v>
      </c>
    </row>
    <row r="1118" spans="2:65" s="12" customFormat="1" x14ac:dyDescent="0.3">
      <c r="B1118" s="209"/>
      <c r="C1118" s="210"/>
      <c r="D1118" s="207" t="s">
        <v>162</v>
      </c>
      <c r="E1118" s="211" t="s">
        <v>77</v>
      </c>
      <c r="F1118" s="212" t="s">
        <v>163</v>
      </c>
      <c r="G1118" s="210"/>
      <c r="H1118" s="213" t="s">
        <v>77</v>
      </c>
      <c r="I1118" s="214"/>
      <c r="J1118" s="210"/>
      <c r="K1118" s="210"/>
      <c r="L1118" s="215"/>
      <c r="M1118" s="216"/>
      <c r="N1118" s="217"/>
      <c r="O1118" s="217"/>
      <c r="P1118" s="217"/>
      <c r="Q1118" s="217"/>
      <c r="R1118" s="217"/>
      <c r="S1118" s="217"/>
      <c r="T1118" s="218"/>
      <c r="AT1118" s="219" t="s">
        <v>162</v>
      </c>
      <c r="AU1118" s="219" t="s">
        <v>90</v>
      </c>
      <c r="AV1118" s="12" t="s">
        <v>23</v>
      </c>
      <c r="AW1118" s="12" t="s">
        <v>41</v>
      </c>
      <c r="AX1118" s="12" t="s">
        <v>79</v>
      </c>
      <c r="AY1118" s="219" t="s">
        <v>151</v>
      </c>
    </row>
    <row r="1119" spans="2:65" s="12" customFormat="1" x14ac:dyDescent="0.3">
      <c r="B1119" s="209"/>
      <c r="C1119" s="210"/>
      <c r="D1119" s="207" t="s">
        <v>162</v>
      </c>
      <c r="E1119" s="211" t="s">
        <v>77</v>
      </c>
      <c r="F1119" s="212" t="s">
        <v>1169</v>
      </c>
      <c r="G1119" s="210"/>
      <c r="H1119" s="213" t="s">
        <v>77</v>
      </c>
      <c r="I1119" s="214"/>
      <c r="J1119" s="210"/>
      <c r="K1119" s="210"/>
      <c r="L1119" s="215"/>
      <c r="M1119" s="216"/>
      <c r="N1119" s="217"/>
      <c r="O1119" s="217"/>
      <c r="P1119" s="217"/>
      <c r="Q1119" s="217"/>
      <c r="R1119" s="217"/>
      <c r="S1119" s="217"/>
      <c r="T1119" s="218"/>
      <c r="AT1119" s="219" t="s">
        <v>162</v>
      </c>
      <c r="AU1119" s="219" t="s">
        <v>90</v>
      </c>
      <c r="AV1119" s="12" t="s">
        <v>23</v>
      </c>
      <c r="AW1119" s="12" t="s">
        <v>41</v>
      </c>
      <c r="AX1119" s="12" t="s">
        <v>79</v>
      </c>
      <c r="AY1119" s="219" t="s">
        <v>151</v>
      </c>
    </row>
    <row r="1120" spans="2:65" s="13" customFormat="1" x14ac:dyDescent="0.3">
      <c r="B1120" s="220"/>
      <c r="C1120" s="221"/>
      <c r="D1120" s="222" t="s">
        <v>162</v>
      </c>
      <c r="E1120" s="223" t="s">
        <v>77</v>
      </c>
      <c r="F1120" s="224" t="s">
        <v>1170</v>
      </c>
      <c r="G1120" s="221"/>
      <c r="H1120" s="225">
        <v>30.263000000000002</v>
      </c>
      <c r="I1120" s="226"/>
      <c r="J1120" s="221"/>
      <c r="K1120" s="221"/>
      <c r="L1120" s="227"/>
      <c r="M1120" s="228"/>
      <c r="N1120" s="229"/>
      <c r="O1120" s="229"/>
      <c r="P1120" s="229"/>
      <c r="Q1120" s="229"/>
      <c r="R1120" s="229"/>
      <c r="S1120" s="229"/>
      <c r="T1120" s="230"/>
      <c r="AT1120" s="231" t="s">
        <v>162</v>
      </c>
      <c r="AU1120" s="231" t="s">
        <v>90</v>
      </c>
      <c r="AV1120" s="13" t="s">
        <v>90</v>
      </c>
      <c r="AW1120" s="13" t="s">
        <v>41</v>
      </c>
      <c r="AX1120" s="13" t="s">
        <v>23</v>
      </c>
      <c r="AY1120" s="231" t="s">
        <v>151</v>
      </c>
    </row>
    <row r="1121" spans="2:65" s="1" customFormat="1" ht="22.5" customHeight="1" x14ac:dyDescent="0.3">
      <c r="B1121" s="36"/>
      <c r="C1121" s="195" t="s">
        <v>1171</v>
      </c>
      <c r="D1121" s="195" t="s">
        <v>153</v>
      </c>
      <c r="E1121" s="196" t="s">
        <v>1172</v>
      </c>
      <c r="F1121" s="197" t="s">
        <v>1173</v>
      </c>
      <c r="G1121" s="198" t="s">
        <v>252</v>
      </c>
      <c r="H1121" s="199">
        <v>128.78</v>
      </c>
      <c r="I1121" s="200"/>
      <c r="J1121" s="201">
        <f>ROUND(I1121*H1121,2)</f>
        <v>0</v>
      </c>
      <c r="K1121" s="197" t="s">
        <v>157</v>
      </c>
      <c r="L1121" s="56"/>
      <c r="M1121" s="202" t="s">
        <v>77</v>
      </c>
      <c r="N1121" s="203" t="s">
        <v>50</v>
      </c>
      <c r="O1121" s="37"/>
      <c r="P1121" s="204">
        <f>O1121*H1121</f>
        <v>0</v>
      </c>
      <c r="Q1121" s="204">
        <v>0</v>
      </c>
      <c r="R1121" s="204">
        <f>Q1121*H1121</f>
        <v>0</v>
      </c>
      <c r="S1121" s="204">
        <v>0</v>
      </c>
      <c r="T1121" s="205">
        <f>S1121*H1121</f>
        <v>0</v>
      </c>
      <c r="AR1121" s="19" t="s">
        <v>271</v>
      </c>
      <c r="AT1121" s="19" t="s">
        <v>153</v>
      </c>
      <c r="AU1121" s="19" t="s">
        <v>90</v>
      </c>
      <c r="AY1121" s="19" t="s">
        <v>151</v>
      </c>
      <c r="BE1121" s="206">
        <f>IF(N1121="základní",J1121,0)</f>
        <v>0</v>
      </c>
      <c r="BF1121" s="206">
        <f>IF(N1121="snížená",J1121,0)</f>
        <v>0</v>
      </c>
      <c r="BG1121" s="206">
        <f>IF(N1121="zákl. přenesená",J1121,0)</f>
        <v>0</v>
      </c>
      <c r="BH1121" s="206">
        <f>IF(N1121="sníž. přenesená",J1121,0)</f>
        <v>0</v>
      </c>
      <c r="BI1121" s="206">
        <f>IF(N1121="nulová",J1121,0)</f>
        <v>0</v>
      </c>
      <c r="BJ1121" s="19" t="s">
        <v>90</v>
      </c>
      <c r="BK1121" s="206">
        <f>ROUND(I1121*H1121,2)</f>
        <v>0</v>
      </c>
      <c r="BL1121" s="19" t="s">
        <v>271</v>
      </c>
      <c r="BM1121" s="19" t="s">
        <v>1174</v>
      </c>
    </row>
    <row r="1122" spans="2:65" s="1" customFormat="1" x14ac:dyDescent="0.3">
      <c r="B1122" s="36"/>
      <c r="C1122" s="58"/>
      <c r="D1122" s="207" t="s">
        <v>160</v>
      </c>
      <c r="E1122" s="58"/>
      <c r="F1122" s="208" t="s">
        <v>1175</v>
      </c>
      <c r="G1122" s="58"/>
      <c r="H1122" s="58"/>
      <c r="I1122" s="163"/>
      <c r="J1122" s="58"/>
      <c r="K1122" s="58"/>
      <c r="L1122" s="56"/>
      <c r="M1122" s="73"/>
      <c r="N1122" s="37"/>
      <c r="O1122" s="37"/>
      <c r="P1122" s="37"/>
      <c r="Q1122" s="37"/>
      <c r="R1122" s="37"/>
      <c r="S1122" s="37"/>
      <c r="T1122" s="74"/>
      <c r="AT1122" s="19" t="s">
        <v>160</v>
      </c>
      <c r="AU1122" s="19" t="s">
        <v>90</v>
      </c>
    </row>
    <row r="1123" spans="2:65" s="12" customFormat="1" x14ac:dyDescent="0.3">
      <c r="B1123" s="209"/>
      <c r="C1123" s="210"/>
      <c r="D1123" s="207" t="s">
        <v>162</v>
      </c>
      <c r="E1123" s="211" t="s">
        <v>77</v>
      </c>
      <c r="F1123" s="212" t="s">
        <v>163</v>
      </c>
      <c r="G1123" s="210"/>
      <c r="H1123" s="213" t="s">
        <v>77</v>
      </c>
      <c r="I1123" s="214"/>
      <c r="J1123" s="210"/>
      <c r="K1123" s="210"/>
      <c r="L1123" s="215"/>
      <c r="M1123" s="216"/>
      <c r="N1123" s="217"/>
      <c r="O1123" s="217"/>
      <c r="P1123" s="217"/>
      <c r="Q1123" s="217"/>
      <c r="R1123" s="217"/>
      <c r="S1123" s="217"/>
      <c r="T1123" s="218"/>
      <c r="AT1123" s="219" t="s">
        <v>162</v>
      </c>
      <c r="AU1123" s="219" t="s">
        <v>90</v>
      </c>
      <c r="AV1123" s="12" t="s">
        <v>23</v>
      </c>
      <c r="AW1123" s="12" t="s">
        <v>41</v>
      </c>
      <c r="AX1123" s="12" t="s">
        <v>79</v>
      </c>
      <c r="AY1123" s="219" t="s">
        <v>151</v>
      </c>
    </row>
    <row r="1124" spans="2:65" s="12" customFormat="1" x14ac:dyDescent="0.3">
      <c r="B1124" s="209"/>
      <c r="C1124" s="210"/>
      <c r="D1124" s="207" t="s">
        <v>162</v>
      </c>
      <c r="E1124" s="211" t="s">
        <v>77</v>
      </c>
      <c r="F1124" s="212" t="s">
        <v>1176</v>
      </c>
      <c r="G1124" s="210"/>
      <c r="H1124" s="213" t="s">
        <v>77</v>
      </c>
      <c r="I1124" s="214"/>
      <c r="J1124" s="210"/>
      <c r="K1124" s="210"/>
      <c r="L1124" s="215"/>
      <c r="M1124" s="216"/>
      <c r="N1124" s="217"/>
      <c r="O1124" s="217"/>
      <c r="P1124" s="217"/>
      <c r="Q1124" s="217"/>
      <c r="R1124" s="217"/>
      <c r="S1124" s="217"/>
      <c r="T1124" s="218"/>
      <c r="AT1124" s="219" t="s">
        <v>162</v>
      </c>
      <c r="AU1124" s="219" t="s">
        <v>90</v>
      </c>
      <c r="AV1124" s="12" t="s">
        <v>23</v>
      </c>
      <c r="AW1124" s="12" t="s">
        <v>41</v>
      </c>
      <c r="AX1124" s="12" t="s">
        <v>79</v>
      </c>
      <c r="AY1124" s="219" t="s">
        <v>151</v>
      </c>
    </row>
    <row r="1125" spans="2:65" s="13" customFormat="1" x14ac:dyDescent="0.3">
      <c r="B1125" s="220"/>
      <c r="C1125" s="221"/>
      <c r="D1125" s="222" t="s">
        <v>162</v>
      </c>
      <c r="E1125" s="223" t="s">
        <v>77</v>
      </c>
      <c r="F1125" s="224" t="s">
        <v>1177</v>
      </c>
      <c r="G1125" s="221"/>
      <c r="H1125" s="225">
        <v>128.78</v>
      </c>
      <c r="I1125" s="226"/>
      <c r="J1125" s="221"/>
      <c r="K1125" s="221"/>
      <c r="L1125" s="227"/>
      <c r="M1125" s="228"/>
      <c r="N1125" s="229"/>
      <c r="O1125" s="229"/>
      <c r="P1125" s="229"/>
      <c r="Q1125" s="229"/>
      <c r="R1125" s="229"/>
      <c r="S1125" s="229"/>
      <c r="T1125" s="230"/>
      <c r="AT1125" s="231" t="s">
        <v>162</v>
      </c>
      <c r="AU1125" s="231" t="s">
        <v>90</v>
      </c>
      <c r="AV1125" s="13" t="s">
        <v>90</v>
      </c>
      <c r="AW1125" s="13" t="s">
        <v>41</v>
      </c>
      <c r="AX1125" s="13" t="s">
        <v>23</v>
      </c>
      <c r="AY1125" s="231" t="s">
        <v>151</v>
      </c>
    </row>
    <row r="1126" spans="2:65" s="1" customFormat="1" ht="22.5" customHeight="1" x14ac:dyDescent="0.3">
      <c r="B1126" s="36"/>
      <c r="C1126" s="247" t="s">
        <v>1178</v>
      </c>
      <c r="D1126" s="247" t="s">
        <v>209</v>
      </c>
      <c r="E1126" s="248" t="s">
        <v>1179</v>
      </c>
      <c r="F1126" s="249" t="s">
        <v>1180</v>
      </c>
      <c r="G1126" s="250" t="s">
        <v>168</v>
      </c>
      <c r="H1126" s="251">
        <v>0.34</v>
      </c>
      <c r="I1126" s="252"/>
      <c r="J1126" s="253">
        <f>ROUND(I1126*H1126,2)</f>
        <v>0</v>
      </c>
      <c r="K1126" s="249" t="s">
        <v>157</v>
      </c>
      <c r="L1126" s="254"/>
      <c r="M1126" s="255" t="s">
        <v>77</v>
      </c>
      <c r="N1126" s="256" t="s">
        <v>50</v>
      </c>
      <c r="O1126" s="37"/>
      <c r="P1126" s="204">
        <f>O1126*H1126</f>
        <v>0</v>
      </c>
      <c r="Q1126" s="204">
        <v>0.55000000000000004</v>
      </c>
      <c r="R1126" s="204">
        <f>Q1126*H1126</f>
        <v>0.18700000000000003</v>
      </c>
      <c r="S1126" s="204">
        <v>0</v>
      </c>
      <c r="T1126" s="205">
        <f>S1126*H1126</f>
        <v>0</v>
      </c>
      <c r="AR1126" s="19" t="s">
        <v>437</v>
      </c>
      <c r="AT1126" s="19" t="s">
        <v>209</v>
      </c>
      <c r="AU1126" s="19" t="s">
        <v>90</v>
      </c>
      <c r="AY1126" s="19" t="s">
        <v>151</v>
      </c>
      <c r="BE1126" s="206">
        <f>IF(N1126="základní",J1126,0)</f>
        <v>0</v>
      </c>
      <c r="BF1126" s="206">
        <f>IF(N1126="snížená",J1126,0)</f>
        <v>0</v>
      </c>
      <c r="BG1126" s="206">
        <f>IF(N1126="zákl. přenesená",J1126,0)</f>
        <v>0</v>
      </c>
      <c r="BH1126" s="206">
        <f>IF(N1126="sníž. přenesená",J1126,0)</f>
        <v>0</v>
      </c>
      <c r="BI1126" s="206">
        <f>IF(N1126="nulová",J1126,0)</f>
        <v>0</v>
      </c>
      <c r="BJ1126" s="19" t="s">
        <v>90</v>
      </c>
      <c r="BK1126" s="206">
        <f>ROUND(I1126*H1126,2)</f>
        <v>0</v>
      </c>
      <c r="BL1126" s="19" t="s">
        <v>271</v>
      </c>
      <c r="BM1126" s="19" t="s">
        <v>1181</v>
      </c>
    </row>
    <row r="1127" spans="2:65" s="1" customFormat="1" ht="27" x14ac:dyDescent="0.3">
      <c r="B1127" s="36"/>
      <c r="C1127" s="58"/>
      <c r="D1127" s="207" t="s">
        <v>160</v>
      </c>
      <c r="E1127" s="58"/>
      <c r="F1127" s="208" t="s">
        <v>1182</v>
      </c>
      <c r="G1127" s="58"/>
      <c r="H1127" s="58"/>
      <c r="I1127" s="163"/>
      <c r="J1127" s="58"/>
      <c r="K1127" s="58"/>
      <c r="L1127" s="56"/>
      <c r="M1127" s="73"/>
      <c r="N1127" s="37"/>
      <c r="O1127" s="37"/>
      <c r="P1127" s="37"/>
      <c r="Q1127" s="37"/>
      <c r="R1127" s="37"/>
      <c r="S1127" s="37"/>
      <c r="T1127" s="74"/>
      <c r="AT1127" s="19" t="s">
        <v>160</v>
      </c>
      <c r="AU1127" s="19" t="s">
        <v>90</v>
      </c>
    </row>
    <row r="1128" spans="2:65" s="13" customFormat="1" x14ac:dyDescent="0.3">
      <c r="B1128" s="220"/>
      <c r="C1128" s="221"/>
      <c r="D1128" s="207" t="s">
        <v>162</v>
      </c>
      <c r="E1128" s="232" t="s">
        <v>77</v>
      </c>
      <c r="F1128" s="233" t="s">
        <v>1183</v>
      </c>
      <c r="G1128" s="221"/>
      <c r="H1128" s="234">
        <v>0.309</v>
      </c>
      <c r="I1128" s="226"/>
      <c r="J1128" s="221"/>
      <c r="K1128" s="221"/>
      <c r="L1128" s="227"/>
      <c r="M1128" s="228"/>
      <c r="N1128" s="229"/>
      <c r="O1128" s="229"/>
      <c r="P1128" s="229"/>
      <c r="Q1128" s="229"/>
      <c r="R1128" s="229"/>
      <c r="S1128" s="229"/>
      <c r="T1128" s="230"/>
      <c r="AT1128" s="231" t="s">
        <v>162</v>
      </c>
      <c r="AU1128" s="231" t="s">
        <v>90</v>
      </c>
      <c r="AV1128" s="13" t="s">
        <v>90</v>
      </c>
      <c r="AW1128" s="13" t="s">
        <v>41</v>
      </c>
      <c r="AX1128" s="13" t="s">
        <v>23</v>
      </c>
      <c r="AY1128" s="231" t="s">
        <v>151</v>
      </c>
    </row>
    <row r="1129" spans="2:65" s="13" customFormat="1" x14ac:dyDescent="0.3">
      <c r="B1129" s="220"/>
      <c r="C1129" s="221"/>
      <c r="D1129" s="222" t="s">
        <v>162</v>
      </c>
      <c r="E1129" s="221"/>
      <c r="F1129" s="224" t="s">
        <v>1184</v>
      </c>
      <c r="G1129" s="221"/>
      <c r="H1129" s="225">
        <v>0.34</v>
      </c>
      <c r="I1129" s="226"/>
      <c r="J1129" s="221"/>
      <c r="K1129" s="221"/>
      <c r="L1129" s="227"/>
      <c r="M1129" s="228"/>
      <c r="N1129" s="229"/>
      <c r="O1129" s="229"/>
      <c r="P1129" s="229"/>
      <c r="Q1129" s="229"/>
      <c r="R1129" s="229"/>
      <c r="S1129" s="229"/>
      <c r="T1129" s="230"/>
      <c r="AT1129" s="231" t="s">
        <v>162</v>
      </c>
      <c r="AU1129" s="231" t="s">
        <v>90</v>
      </c>
      <c r="AV1129" s="13" t="s">
        <v>90</v>
      </c>
      <c r="AW1129" s="13" t="s">
        <v>4</v>
      </c>
      <c r="AX1129" s="13" t="s">
        <v>23</v>
      </c>
      <c r="AY1129" s="231" t="s">
        <v>151</v>
      </c>
    </row>
    <row r="1130" spans="2:65" s="1" customFormat="1" ht="22.5" customHeight="1" x14ac:dyDescent="0.3">
      <c r="B1130" s="36"/>
      <c r="C1130" s="195" t="s">
        <v>1185</v>
      </c>
      <c r="D1130" s="195" t="s">
        <v>153</v>
      </c>
      <c r="E1130" s="196" t="s">
        <v>1186</v>
      </c>
      <c r="F1130" s="197" t="s">
        <v>1187</v>
      </c>
      <c r="G1130" s="198" t="s">
        <v>959</v>
      </c>
      <c r="H1130" s="271"/>
      <c r="I1130" s="200"/>
      <c r="J1130" s="201">
        <f>ROUND(I1130*H1130,2)</f>
        <v>0</v>
      </c>
      <c r="K1130" s="197" t="s">
        <v>157</v>
      </c>
      <c r="L1130" s="56"/>
      <c r="M1130" s="202" t="s">
        <v>77</v>
      </c>
      <c r="N1130" s="203" t="s">
        <v>50</v>
      </c>
      <c r="O1130" s="37"/>
      <c r="P1130" s="204">
        <f>O1130*H1130</f>
        <v>0</v>
      </c>
      <c r="Q1130" s="204">
        <v>0</v>
      </c>
      <c r="R1130" s="204">
        <f>Q1130*H1130</f>
        <v>0</v>
      </c>
      <c r="S1130" s="204">
        <v>0</v>
      </c>
      <c r="T1130" s="205">
        <f>S1130*H1130</f>
        <v>0</v>
      </c>
      <c r="AR1130" s="19" t="s">
        <v>271</v>
      </c>
      <c r="AT1130" s="19" t="s">
        <v>153</v>
      </c>
      <c r="AU1130" s="19" t="s">
        <v>90</v>
      </c>
      <c r="AY1130" s="19" t="s">
        <v>151</v>
      </c>
      <c r="BE1130" s="206">
        <f>IF(N1130="základní",J1130,0)</f>
        <v>0</v>
      </c>
      <c r="BF1130" s="206">
        <f>IF(N1130="snížená",J1130,0)</f>
        <v>0</v>
      </c>
      <c r="BG1130" s="206">
        <f>IF(N1130="zákl. přenesená",J1130,0)</f>
        <v>0</v>
      </c>
      <c r="BH1130" s="206">
        <f>IF(N1130="sníž. přenesená",J1130,0)</f>
        <v>0</v>
      </c>
      <c r="BI1130" s="206">
        <f>IF(N1130="nulová",J1130,0)</f>
        <v>0</v>
      </c>
      <c r="BJ1130" s="19" t="s">
        <v>90</v>
      </c>
      <c r="BK1130" s="206">
        <f>ROUND(I1130*H1130,2)</f>
        <v>0</v>
      </c>
      <c r="BL1130" s="19" t="s">
        <v>271</v>
      </c>
      <c r="BM1130" s="19" t="s">
        <v>1188</v>
      </c>
    </row>
    <row r="1131" spans="2:65" s="1" customFormat="1" ht="27" x14ac:dyDescent="0.3">
      <c r="B1131" s="36"/>
      <c r="C1131" s="58"/>
      <c r="D1131" s="207" t="s">
        <v>160</v>
      </c>
      <c r="E1131" s="58"/>
      <c r="F1131" s="208" t="s">
        <v>1189</v>
      </c>
      <c r="G1131" s="58"/>
      <c r="H1131" s="58"/>
      <c r="I1131" s="163"/>
      <c r="J1131" s="58"/>
      <c r="K1131" s="58"/>
      <c r="L1131" s="56"/>
      <c r="M1131" s="73"/>
      <c r="N1131" s="37"/>
      <c r="O1131" s="37"/>
      <c r="P1131" s="37"/>
      <c r="Q1131" s="37"/>
      <c r="R1131" s="37"/>
      <c r="S1131" s="37"/>
      <c r="T1131" s="74"/>
      <c r="AT1131" s="19" t="s">
        <v>160</v>
      </c>
      <c r="AU1131" s="19" t="s">
        <v>90</v>
      </c>
    </row>
    <row r="1132" spans="2:65" s="11" customFormat="1" ht="29.85" customHeight="1" x14ac:dyDescent="0.3">
      <c r="B1132" s="178"/>
      <c r="C1132" s="179"/>
      <c r="D1132" s="192" t="s">
        <v>78</v>
      </c>
      <c r="E1132" s="193" t="s">
        <v>1190</v>
      </c>
      <c r="F1132" s="193" t="s">
        <v>1191</v>
      </c>
      <c r="G1132" s="179"/>
      <c r="H1132" s="179"/>
      <c r="I1132" s="182"/>
      <c r="J1132" s="194">
        <f>BK1132</f>
        <v>0</v>
      </c>
      <c r="K1132" s="179"/>
      <c r="L1132" s="184"/>
      <c r="M1132" s="185"/>
      <c r="N1132" s="186"/>
      <c r="O1132" s="186"/>
      <c r="P1132" s="187">
        <f>SUM(P1133:P1154)</f>
        <v>0</v>
      </c>
      <c r="Q1132" s="186"/>
      <c r="R1132" s="187">
        <f>SUM(R1133:R1154)</f>
        <v>0.12029271120000001</v>
      </c>
      <c r="S1132" s="186"/>
      <c r="T1132" s="188">
        <f>SUM(T1133:T1154)</f>
        <v>0</v>
      </c>
      <c r="AR1132" s="189" t="s">
        <v>90</v>
      </c>
      <c r="AT1132" s="190" t="s">
        <v>78</v>
      </c>
      <c r="AU1132" s="190" t="s">
        <v>23</v>
      </c>
      <c r="AY1132" s="189" t="s">
        <v>151</v>
      </c>
      <c r="BK1132" s="191">
        <f>SUM(BK1133:BK1154)</f>
        <v>0</v>
      </c>
    </row>
    <row r="1133" spans="2:65" s="1" customFormat="1" ht="22.5" customHeight="1" x14ac:dyDescent="0.3">
      <c r="B1133" s="36"/>
      <c r="C1133" s="195" t="s">
        <v>1192</v>
      </c>
      <c r="D1133" s="195" t="s">
        <v>153</v>
      </c>
      <c r="E1133" s="196" t="s">
        <v>1193</v>
      </c>
      <c r="F1133" s="197" t="s">
        <v>1194</v>
      </c>
      <c r="G1133" s="198" t="s">
        <v>156</v>
      </c>
      <c r="H1133" s="199">
        <v>5.67</v>
      </c>
      <c r="I1133" s="200"/>
      <c r="J1133" s="201">
        <f>ROUND(I1133*H1133,2)</f>
        <v>0</v>
      </c>
      <c r="K1133" s="197" t="s">
        <v>157</v>
      </c>
      <c r="L1133" s="56"/>
      <c r="M1133" s="202" t="s">
        <v>77</v>
      </c>
      <c r="N1133" s="203" t="s">
        <v>50</v>
      </c>
      <c r="O1133" s="37"/>
      <c r="P1133" s="204">
        <f>O1133*H1133</f>
        <v>0</v>
      </c>
      <c r="Q1133" s="204">
        <v>3.0696E-4</v>
      </c>
      <c r="R1133" s="204">
        <f>Q1133*H1133</f>
        <v>1.7404631999999999E-3</v>
      </c>
      <c r="S1133" s="204">
        <v>0</v>
      </c>
      <c r="T1133" s="205">
        <f>S1133*H1133</f>
        <v>0</v>
      </c>
      <c r="AR1133" s="19" t="s">
        <v>271</v>
      </c>
      <c r="AT1133" s="19" t="s">
        <v>153</v>
      </c>
      <c r="AU1133" s="19" t="s">
        <v>90</v>
      </c>
      <c r="AY1133" s="19" t="s">
        <v>151</v>
      </c>
      <c r="BE1133" s="206">
        <f>IF(N1133="základní",J1133,0)</f>
        <v>0</v>
      </c>
      <c r="BF1133" s="206">
        <f>IF(N1133="snížená",J1133,0)</f>
        <v>0</v>
      </c>
      <c r="BG1133" s="206">
        <f>IF(N1133="zákl. přenesená",J1133,0)</f>
        <v>0</v>
      </c>
      <c r="BH1133" s="206">
        <f>IF(N1133="sníž. přenesená",J1133,0)</f>
        <v>0</v>
      </c>
      <c r="BI1133" s="206">
        <f>IF(N1133="nulová",J1133,0)</f>
        <v>0</v>
      </c>
      <c r="BJ1133" s="19" t="s">
        <v>90</v>
      </c>
      <c r="BK1133" s="206">
        <f>ROUND(I1133*H1133,2)</f>
        <v>0</v>
      </c>
      <c r="BL1133" s="19" t="s">
        <v>271</v>
      </c>
      <c r="BM1133" s="19" t="s">
        <v>1195</v>
      </c>
    </row>
    <row r="1134" spans="2:65" s="1" customFormat="1" x14ac:dyDescent="0.3">
      <c r="B1134" s="36"/>
      <c r="C1134" s="58"/>
      <c r="D1134" s="207" t="s">
        <v>160</v>
      </c>
      <c r="E1134" s="58"/>
      <c r="F1134" s="208" t="s">
        <v>1196</v>
      </c>
      <c r="G1134" s="58"/>
      <c r="H1134" s="58"/>
      <c r="I1134" s="163"/>
      <c r="J1134" s="58"/>
      <c r="K1134" s="58"/>
      <c r="L1134" s="56"/>
      <c r="M1134" s="73"/>
      <c r="N1134" s="37"/>
      <c r="O1134" s="37"/>
      <c r="P1134" s="37"/>
      <c r="Q1134" s="37"/>
      <c r="R1134" s="37"/>
      <c r="S1134" s="37"/>
      <c r="T1134" s="74"/>
      <c r="AT1134" s="19" t="s">
        <v>160</v>
      </c>
      <c r="AU1134" s="19" t="s">
        <v>90</v>
      </c>
    </row>
    <row r="1135" spans="2:65" s="12" customFormat="1" x14ac:dyDescent="0.3">
      <c r="B1135" s="209"/>
      <c r="C1135" s="210"/>
      <c r="D1135" s="207" t="s">
        <v>162</v>
      </c>
      <c r="E1135" s="211" t="s">
        <v>77</v>
      </c>
      <c r="F1135" s="212" t="s">
        <v>738</v>
      </c>
      <c r="G1135" s="210"/>
      <c r="H1135" s="213" t="s">
        <v>77</v>
      </c>
      <c r="I1135" s="214"/>
      <c r="J1135" s="210"/>
      <c r="K1135" s="210"/>
      <c r="L1135" s="215"/>
      <c r="M1135" s="216"/>
      <c r="N1135" s="217"/>
      <c r="O1135" s="217"/>
      <c r="P1135" s="217"/>
      <c r="Q1135" s="217"/>
      <c r="R1135" s="217"/>
      <c r="S1135" s="217"/>
      <c r="T1135" s="218"/>
      <c r="AT1135" s="219" t="s">
        <v>162</v>
      </c>
      <c r="AU1135" s="219" t="s">
        <v>90</v>
      </c>
      <c r="AV1135" s="12" t="s">
        <v>23</v>
      </c>
      <c r="AW1135" s="12" t="s">
        <v>41</v>
      </c>
      <c r="AX1135" s="12" t="s">
        <v>79</v>
      </c>
      <c r="AY1135" s="219" t="s">
        <v>151</v>
      </c>
    </row>
    <row r="1136" spans="2:65" s="12" customFormat="1" x14ac:dyDescent="0.3">
      <c r="B1136" s="209"/>
      <c r="C1136" s="210"/>
      <c r="D1136" s="207" t="s">
        <v>162</v>
      </c>
      <c r="E1136" s="211" t="s">
        <v>77</v>
      </c>
      <c r="F1136" s="212" t="s">
        <v>1197</v>
      </c>
      <c r="G1136" s="210"/>
      <c r="H1136" s="213" t="s">
        <v>77</v>
      </c>
      <c r="I1136" s="214"/>
      <c r="J1136" s="210"/>
      <c r="K1136" s="210"/>
      <c r="L1136" s="215"/>
      <c r="M1136" s="216"/>
      <c r="N1136" s="217"/>
      <c r="O1136" s="217"/>
      <c r="P1136" s="217"/>
      <c r="Q1136" s="217"/>
      <c r="R1136" s="217"/>
      <c r="S1136" s="217"/>
      <c r="T1136" s="218"/>
      <c r="AT1136" s="219" t="s">
        <v>162</v>
      </c>
      <c r="AU1136" s="219" t="s">
        <v>90</v>
      </c>
      <c r="AV1136" s="12" t="s">
        <v>23</v>
      </c>
      <c r="AW1136" s="12" t="s">
        <v>41</v>
      </c>
      <c r="AX1136" s="12" t="s">
        <v>79</v>
      </c>
      <c r="AY1136" s="219" t="s">
        <v>151</v>
      </c>
    </row>
    <row r="1137" spans="2:65" s="13" customFormat="1" x14ac:dyDescent="0.3">
      <c r="B1137" s="220"/>
      <c r="C1137" s="221"/>
      <c r="D1137" s="222" t="s">
        <v>162</v>
      </c>
      <c r="E1137" s="223" t="s">
        <v>77</v>
      </c>
      <c r="F1137" s="224" t="s">
        <v>1198</v>
      </c>
      <c r="G1137" s="221"/>
      <c r="H1137" s="225">
        <v>5.67</v>
      </c>
      <c r="I1137" s="226"/>
      <c r="J1137" s="221"/>
      <c r="K1137" s="221"/>
      <c r="L1137" s="227"/>
      <c r="M1137" s="228"/>
      <c r="N1137" s="229"/>
      <c r="O1137" s="229"/>
      <c r="P1137" s="229"/>
      <c r="Q1137" s="229"/>
      <c r="R1137" s="229"/>
      <c r="S1137" s="229"/>
      <c r="T1137" s="230"/>
      <c r="AT1137" s="231" t="s">
        <v>162</v>
      </c>
      <c r="AU1137" s="231" t="s">
        <v>90</v>
      </c>
      <c r="AV1137" s="13" t="s">
        <v>90</v>
      </c>
      <c r="AW1137" s="13" t="s">
        <v>41</v>
      </c>
      <c r="AX1137" s="13" t="s">
        <v>23</v>
      </c>
      <c r="AY1137" s="231" t="s">
        <v>151</v>
      </c>
    </row>
    <row r="1138" spans="2:65" s="1" customFormat="1" ht="22.5" customHeight="1" x14ac:dyDescent="0.3">
      <c r="B1138" s="36"/>
      <c r="C1138" s="247" t="s">
        <v>1199</v>
      </c>
      <c r="D1138" s="247" t="s">
        <v>209</v>
      </c>
      <c r="E1138" s="248" t="s">
        <v>1200</v>
      </c>
      <c r="F1138" s="249" t="s">
        <v>1201</v>
      </c>
      <c r="G1138" s="250" t="s">
        <v>252</v>
      </c>
      <c r="H1138" s="251">
        <v>18.84</v>
      </c>
      <c r="I1138" s="252"/>
      <c r="J1138" s="253">
        <f>ROUND(I1138*H1138,2)</f>
        <v>0</v>
      </c>
      <c r="K1138" s="249" t="s">
        <v>157</v>
      </c>
      <c r="L1138" s="254"/>
      <c r="M1138" s="255" t="s">
        <v>77</v>
      </c>
      <c r="N1138" s="256" t="s">
        <v>50</v>
      </c>
      <c r="O1138" s="37"/>
      <c r="P1138" s="204">
        <f>O1138*H1138</f>
        <v>0</v>
      </c>
      <c r="Q1138" s="204">
        <v>5.4000000000000001E-4</v>
      </c>
      <c r="R1138" s="204">
        <f>Q1138*H1138</f>
        <v>1.01736E-2</v>
      </c>
      <c r="S1138" s="204">
        <v>0</v>
      </c>
      <c r="T1138" s="205">
        <f>S1138*H1138</f>
        <v>0</v>
      </c>
      <c r="AR1138" s="19" t="s">
        <v>437</v>
      </c>
      <c r="AT1138" s="19" t="s">
        <v>209</v>
      </c>
      <c r="AU1138" s="19" t="s">
        <v>90</v>
      </c>
      <c r="AY1138" s="19" t="s">
        <v>151</v>
      </c>
      <c r="BE1138" s="206">
        <f>IF(N1138="základní",J1138,0)</f>
        <v>0</v>
      </c>
      <c r="BF1138" s="206">
        <f>IF(N1138="snížená",J1138,0)</f>
        <v>0</v>
      </c>
      <c r="BG1138" s="206">
        <f>IF(N1138="zákl. přenesená",J1138,0)</f>
        <v>0</v>
      </c>
      <c r="BH1138" s="206">
        <f>IF(N1138="sníž. přenesená",J1138,0)</f>
        <v>0</v>
      </c>
      <c r="BI1138" s="206">
        <f>IF(N1138="nulová",J1138,0)</f>
        <v>0</v>
      </c>
      <c r="BJ1138" s="19" t="s">
        <v>90</v>
      </c>
      <c r="BK1138" s="206">
        <f>ROUND(I1138*H1138,2)</f>
        <v>0</v>
      </c>
      <c r="BL1138" s="19" t="s">
        <v>271</v>
      </c>
      <c r="BM1138" s="19" t="s">
        <v>1202</v>
      </c>
    </row>
    <row r="1139" spans="2:65" s="1" customFormat="1" ht="27" x14ac:dyDescent="0.3">
      <c r="B1139" s="36"/>
      <c r="C1139" s="58"/>
      <c r="D1139" s="207" t="s">
        <v>160</v>
      </c>
      <c r="E1139" s="58"/>
      <c r="F1139" s="208" t="s">
        <v>1203</v>
      </c>
      <c r="G1139" s="58"/>
      <c r="H1139" s="58"/>
      <c r="I1139" s="163"/>
      <c r="J1139" s="58"/>
      <c r="K1139" s="58"/>
      <c r="L1139" s="56"/>
      <c r="M1139" s="73"/>
      <c r="N1139" s="37"/>
      <c r="O1139" s="37"/>
      <c r="P1139" s="37"/>
      <c r="Q1139" s="37"/>
      <c r="R1139" s="37"/>
      <c r="S1139" s="37"/>
      <c r="T1139" s="74"/>
      <c r="AT1139" s="19" t="s">
        <v>160</v>
      </c>
      <c r="AU1139" s="19" t="s">
        <v>90</v>
      </c>
    </row>
    <row r="1140" spans="2:65" s="12" customFormat="1" x14ac:dyDescent="0.3">
      <c r="B1140" s="209"/>
      <c r="C1140" s="210"/>
      <c r="D1140" s="207" t="s">
        <v>162</v>
      </c>
      <c r="E1140" s="211" t="s">
        <v>77</v>
      </c>
      <c r="F1140" s="212" t="s">
        <v>738</v>
      </c>
      <c r="G1140" s="210"/>
      <c r="H1140" s="213" t="s">
        <v>77</v>
      </c>
      <c r="I1140" s="214"/>
      <c r="J1140" s="210"/>
      <c r="K1140" s="210"/>
      <c r="L1140" s="215"/>
      <c r="M1140" s="216"/>
      <c r="N1140" s="217"/>
      <c r="O1140" s="217"/>
      <c r="P1140" s="217"/>
      <c r="Q1140" s="217"/>
      <c r="R1140" s="217"/>
      <c r="S1140" s="217"/>
      <c r="T1140" s="218"/>
      <c r="AT1140" s="219" t="s">
        <v>162</v>
      </c>
      <c r="AU1140" s="219" t="s">
        <v>90</v>
      </c>
      <c r="AV1140" s="12" t="s">
        <v>23</v>
      </c>
      <c r="AW1140" s="12" t="s">
        <v>41</v>
      </c>
      <c r="AX1140" s="12" t="s">
        <v>79</v>
      </c>
      <c r="AY1140" s="219" t="s">
        <v>151</v>
      </c>
    </row>
    <row r="1141" spans="2:65" s="12" customFormat="1" x14ac:dyDescent="0.3">
      <c r="B1141" s="209"/>
      <c r="C1141" s="210"/>
      <c r="D1141" s="207" t="s">
        <v>162</v>
      </c>
      <c r="E1141" s="211" t="s">
        <v>77</v>
      </c>
      <c r="F1141" s="212" t="s">
        <v>1197</v>
      </c>
      <c r="G1141" s="210"/>
      <c r="H1141" s="213" t="s">
        <v>77</v>
      </c>
      <c r="I1141" s="214"/>
      <c r="J1141" s="210"/>
      <c r="K1141" s="210"/>
      <c r="L1141" s="215"/>
      <c r="M1141" s="216"/>
      <c r="N1141" s="217"/>
      <c r="O1141" s="217"/>
      <c r="P1141" s="217"/>
      <c r="Q1141" s="217"/>
      <c r="R1141" s="217"/>
      <c r="S1141" s="217"/>
      <c r="T1141" s="218"/>
      <c r="AT1141" s="219" t="s">
        <v>162</v>
      </c>
      <c r="AU1141" s="219" t="s">
        <v>90</v>
      </c>
      <c r="AV1141" s="12" t="s">
        <v>23</v>
      </c>
      <c r="AW1141" s="12" t="s">
        <v>41</v>
      </c>
      <c r="AX1141" s="12" t="s">
        <v>79</v>
      </c>
      <c r="AY1141" s="219" t="s">
        <v>151</v>
      </c>
    </row>
    <row r="1142" spans="2:65" s="13" customFormat="1" x14ac:dyDescent="0.3">
      <c r="B1142" s="220"/>
      <c r="C1142" s="221"/>
      <c r="D1142" s="207" t="s">
        <v>162</v>
      </c>
      <c r="E1142" s="232" t="s">
        <v>77</v>
      </c>
      <c r="F1142" s="233" t="s">
        <v>1204</v>
      </c>
      <c r="G1142" s="221"/>
      <c r="H1142" s="234">
        <v>11.34</v>
      </c>
      <c r="I1142" s="226"/>
      <c r="J1142" s="221"/>
      <c r="K1142" s="221"/>
      <c r="L1142" s="227"/>
      <c r="M1142" s="228"/>
      <c r="N1142" s="229"/>
      <c r="O1142" s="229"/>
      <c r="P1142" s="229"/>
      <c r="Q1142" s="229"/>
      <c r="R1142" s="229"/>
      <c r="S1142" s="229"/>
      <c r="T1142" s="230"/>
      <c r="AT1142" s="231" t="s">
        <v>162</v>
      </c>
      <c r="AU1142" s="231" t="s">
        <v>90</v>
      </c>
      <c r="AV1142" s="13" t="s">
        <v>90</v>
      </c>
      <c r="AW1142" s="13" t="s">
        <v>41</v>
      </c>
      <c r="AX1142" s="13" t="s">
        <v>79</v>
      </c>
      <c r="AY1142" s="231" t="s">
        <v>151</v>
      </c>
    </row>
    <row r="1143" spans="2:65" s="13" customFormat="1" x14ac:dyDescent="0.3">
      <c r="B1143" s="220"/>
      <c r="C1143" s="221"/>
      <c r="D1143" s="207" t="s">
        <v>162</v>
      </c>
      <c r="E1143" s="232" t="s">
        <v>77</v>
      </c>
      <c r="F1143" s="233" t="s">
        <v>1205</v>
      </c>
      <c r="G1143" s="221"/>
      <c r="H1143" s="234">
        <v>7.5</v>
      </c>
      <c r="I1143" s="226"/>
      <c r="J1143" s="221"/>
      <c r="K1143" s="221"/>
      <c r="L1143" s="227"/>
      <c r="M1143" s="228"/>
      <c r="N1143" s="229"/>
      <c r="O1143" s="229"/>
      <c r="P1143" s="229"/>
      <c r="Q1143" s="229"/>
      <c r="R1143" s="229"/>
      <c r="S1143" s="229"/>
      <c r="T1143" s="230"/>
      <c r="AT1143" s="231" t="s">
        <v>162</v>
      </c>
      <c r="AU1143" s="231" t="s">
        <v>90</v>
      </c>
      <c r="AV1143" s="13" t="s">
        <v>90</v>
      </c>
      <c r="AW1143" s="13" t="s">
        <v>41</v>
      </c>
      <c r="AX1143" s="13" t="s">
        <v>79</v>
      </c>
      <c r="AY1143" s="231" t="s">
        <v>151</v>
      </c>
    </row>
    <row r="1144" spans="2:65" s="14" customFormat="1" x14ac:dyDescent="0.3">
      <c r="B1144" s="235"/>
      <c r="C1144" s="236"/>
      <c r="D1144" s="222" t="s">
        <v>162</v>
      </c>
      <c r="E1144" s="237" t="s">
        <v>77</v>
      </c>
      <c r="F1144" s="238" t="s">
        <v>174</v>
      </c>
      <c r="G1144" s="236"/>
      <c r="H1144" s="239">
        <v>18.84</v>
      </c>
      <c r="I1144" s="240"/>
      <c r="J1144" s="236"/>
      <c r="K1144" s="236"/>
      <c r="L1144" s="241"/>
      <c r="M1144" s="242"/>
      <c r="N1144" s="243"/>
      <c r="O1144" s="243"/>
      <c r="P1144" s="243"/>
      <c r="Q1144" s="243"/>
      <c r="R1144" s="243"/>
      <c r="S1144" s="243"/>
      <c r="T1144" s="244"/>
      <c r="AT1144" s="245" t="s">
        <v>162</v>
      </c>
      <c r="AU1144" s="245" t="s">
        <v>90</v>
      </c>
      <c r="AV1144" s="14" t="s">
        <v>158</v>
      </c>
      <c r="AW1144" s="14" t="s">
        <v>41</v>
      </c>
      <c r="AX1144" s="14" t="s">
        <v>23</v>
      </c>
      <c r="AY1144" s="245" t="s">
        <v>151</v>
      </c>
    </row>
    <row r="1145" spans="2:65" s="1" customFormat="1" ht="22.5" customHeight="1" x14ac:dyDescent="0.3">
      <c r="B1145" s="36"/>
      <c r="C1145" s="195" t="s">
        <v>1206</v>
      </c>
      <c r="D1145" s="195" t="s">
        <v>153</v>
      </c>
      <c r="E1145" s="196" t="s">
        <v>1207</v>
      </c>
      <c r="F1145" s="197" t="s">
        <v>1208</v>
      </c>
      <c r="G1145" s="198" t="s">
        <v>156</v>
      </c>
      <c r="H1145" s="199">
        <v>5.67</v>
      </c>
      <c r="I1145" s="200"/>
      <c r="J1145" s="201">
        <f>ROUND(I1145*H1145,2)</f>
        <v>0</v>
      </c>
      <c r="K1145" s="197" t="s">
        <v>157</v>
      </c>
      <c r="L1145" s="56"/>
      <c r="M1145" s="202" t="s">
        <v>77</v>
      </c>
      <c r="N1145" s="203" t="s">
        <v>50</v>
      </c>
      <c r="O1145" s="37"/>
      <c r="P1145" s="204">
        <f>O1145*H1145</f>
        <v>0</v>
      </c>
      <c r="Q1145" s="204">
        <v>4.1439999999999999E-4</v>
      </c>
      <c r="R1145" s="204">
        <f>Q1145*H1145</f>
        <v>2.3496479999999998E-3</v>
      </c>
      <c r="S1145" s="204">
        <v>0</v>
      </c>
      <c r="T1145" s="205">
        <f>S1145*H1145</f>
        <v>0</v>
      </c>
      <c r="AR1145" s="19" t="s">
        <v>271</v>
      </c>
      <c r="AT1145" s="19" t="s">
        <v>153</v>
      </c>
      <c r="AU1145" s="19" t="s">
        <v>90</v>
      </c>
      <c r="AY1145" s="19" t="s">
        <v>151</v>
      </c>
      <c r="BE1145" s="206">
        <f>IF(N1145="základní",J1145,0)</f>
        <v>0</v>
      </c>
      <c r="BF1145" s="206">
        <f>IF(N1145="snížená",J1145,0)</f>
        <v>0</v>
      </c>
      <c r="BG1145" s="206">
        <f>IF(N1145="zákl. přenesená",J1145,0)</f>
        <v>0</v>
      </c>
      <c r="BH1145" s="206">
        <f>IF(N1145="sníž. přenesená",J1145,0)</f>
        <v>0</v>
      </c>
      <c r="BI1145" s="206">
        <f>IF(N1145="nulová",J1145,0)</f>
        <v>0</v>
      </c>
      <c r="BJ1145" s="19" t="s">
        <v>90</v>
      </c>
      <c r="BK1145" s="206">
        <f>ROUND(I1145*H1145,2)</f>
        <v>0</v>
      </c>
      <c r="BL1145" s="19" t="s">
        <v>271</v>
      </c>
      <c r="BM1145" s="19" t="s">
        <v>1209</v>
      </c>
    </row>
    <row r="1146" spans="2:65" s="1" customFormat="1" x14ac:dyDescent="0.3">
      <c r="B1146" s="36"/>
      <c r="C1146" s="58"/>
      <c r="D1146" s="207" t="s">
        <v>160</v>
      </c>
      <c r="E1146" s="58"/>
      <c r="F1146" s="208" t="s">
        <v>1210</v>
      </c>
      <c r="G1146" s="58"/>
      <c r="H1146" s="58"/>
      <c r="I1146" s="163"/>
      <c r="J1146" s="58"/>
      <c r="K1146" s="58"/>
      <c r="L1146" s="56"/>
      <c r="M1146" s="73"/>
      <c r="N1146" s="37"/>
      <c r="O1146" s="37"/>
      <c r="P1146" s="37"/>
      <c r="Q1146" s="37"/>
      <c r="R1146" s="37"/>
      <c r="S1146" s="37"/>
      <c r="T1146" s="74"/>
      <c r="AT1146" s="19" t="s">
        <v>160</v>
      </c>
      <c r="AU1146" s="19" t="s">
        <v>90</v>
      </c>
    </row>
    <row r="1147" spans="2:65" s="12" customFormat="1" x14ac:dyDescent="0.3">
      <c r="B1147" s="209"/>
      <c r="C1147" s="210"/>
      <c r="D1147" s="207" t="s">
        <v>162</v>
      </c>
      <c r="E1147" s="211" t="s">
        <v>77</v>
      </c>
      <c r="F1147" s="212" t="s">
        <v>738</v>
      </c>
      <c r="G1147" s="210"/>
      <c r="H1147" s="213" t="s">
        <v>77</v>
      </c>
      <c r="I1147" s="214"/>
      <c r="J1147" s="210"/>
      <c r="K1147" s="210"/>
      <c r="L1147" s="215"/>
      <c r="M1147" s="216"/>
      <c r="N1147" s="217"/>
      <c r="O1147" s="217"/>
      <c r="P1147" s="217"/>
      <c r="Q1147" s="217"/>
      <c r="R1147" s="217"/>
      <c r="S1147" s="217"/>
      <c r="T1147" s="218"/>
      <c r="AT1147" s="219" t="s">
        <v>162</v>
      </c>
      <c r="AU1147" s="219" t="s">
        <v>90</v>
      </c>
      <c r="AV1147" s="12" t="s">
        <v>23</v>
      </c>
      <c r="AW1147" s="12" t="s">
        <v>41</v>
      </c>
      <c r="AX1147" s="12" t="s">
        <v>79</v>
      </c>
      <c r="AY1147" s="219" t="s">
        <v>151</v>
      </c>
    </row>
    <row r="1148" spans="2:65" s="12" customFormat="1" x14ac:dyDescent="0.3">
      <c r="B1148" s="209"/>
      <c r="C1148" s="210"/>
      <c r="D1148" s="207" t="s">
        <v>162</v>
      </c>
      <c r="E1148" s="211" t="s">
        <v>77</v>
      </c>
      <c r="F1148" s="212" t="s">
        <v>1197</v>
      </c>
      <c r="G1148" s="210"/>
      <c r="H1148" s="213" t="s">
        <v>77</v>
      </c>
      <c r="I1148" s="214"/>
      <c r="J1148" s="210"/>
      <c r="K1148" s="210"/>
      <c r="L1148" s="215"/>
      <c r="M1148" s="216"/>
      <c r="N1148" s="217"/>
      <c r="O1148" s="217"/>
      <c r="P1148" s="217"/>
      <c r="Q1148" s="217"/>
      <c r="R1148" s="217"/>
      <c r="S1148" s="217"/>
      <c r="T1148" s="218"/>
      <c r="AT1148" s="219" t="s">
        <v>162</v>
      </c>
      <c r="AU1148" s="219" t="s">
        <v>90</v>
      </c>
      <c r="AV1148" s="12" t="s">
        <v>23</v>
      </c>
      <c r="AW1148" s="12" t="s">
        <v>41</v>
      </c>
      <c r="AX1148" s="12" t="s">
        <v>79</v>
      </c>
      <c r="AY1148" s="219" t="s">
        <v>151</v>
      </c>
    </row>
    <row r="1149" spans="2:65" s="13" customFormat="1" x14ac:dyDescent="0.3">
      <c r="B1149" s="220"/>
      <c r="C1149" s="221"/>
      <c r="D1149" s="222" t="s">
        <v>162</v>
      </c>
      <c r="E1149" s="223" t="s">
        <v>77</v>
      </c>
      <c r="F1149" s="224" t="s">
        <v>1198</v>
      </c>
      <c r="G1149" s="221"/>
      <c r="H1149" s="225">
        <v>5.67</v>
      </c>
      <c r="I1149" s="226"/>
      <c r="J1149" s="221"/>
      <c r="K1149" s="221"/>
      <c r="L1149" s="227"/>
      <c r="M1149" s="228"/>
      <c r="N1149" s="229"/>
      <c r="O1149" s="229"/>
      <c r="P1149" s="229"/>
      <c r="Q1149" s="229"/>
      <c r="R1149" s="229"/>
      <c r="S1149" s="229"/>
      <c r="T1149" s="230"/>
      <c r="AT1149" s="231" t="s">
        <v>162</v>
      </c>
      <c r="AU1149" s="231" t="s">
        <v>90</v>
      </c>
      <c r="AV1149" s="13" t="s">
        <v>90</v>
      </c>
      <c r="AW1149" s="13" t="s">
        <v>41</v>
      </c>
      <c r="AX1149" s="13" t="s">
        <v>23</v>
      </c>
      <c r="AY1149" s="231" t="s">
        <v>151</v>
      </c>
    </row>
    <row r="1150" spans="2:65" s="1" customFormat="1" ht="22.5" customHeight="1" x14ac:dyDescent="0.3">
      <c r="B1150" s="36"/>
      <c r="C1150" s="247" t="s">
        <v>1211</v>
      </c>
      <c r="D1150" s="247" t="s">
        <v>209</v>
      </c>
      <c r="E1150" s="248" t="s">
        <v>1212</v>
      </c>
      <c r="F1150" s="249" t="s">
        <v>1213</v>
      </c>
      <c r="G1150" s="250" t="s">
        <v>156</v>
      </c>
      <c r="H1150" s="251">
        <v>6.2370000000000001</v>
      </c>
      <c r="I1150" s="252"/>
      <c r="J1150" s="253">
        <f>ROUND(I1150*H1150,2)</f>
        <v>0</v>
      </c>
      <c r="K1150" s="249" t="s">
        <v>157</v>
      </c>
      <c r="L1150" s="254"/>
      <c r="M1150" s="255" t="s">
        <v>77</v>
      </c>
      <c r="N1150" s="256" t="s">
        <v>50</v>
      </c>
      <c r="O1150" s="37"/>
      <c r="P1150" s="204">
        <f>O1150*H1150</f>
        <v>0</v>
      </c>
      <c r="Q1150" s="204">
        <v>1.7000000000000001E-2</v>
      </c>
      <c r="R1150" s="204">
        <f>Q1150*H1150</f>
        <v>0.10602900000000001</v>
      </c>
      <c r="S1150" s="204">
        <v>0</v>
      </c>
      <c r="T1150" s="205">
        <f>S1150*H1150</f>
        <v>0</v>
      </c>
      <c r="AR1150" s="19" t="s">
        <v>437</v>
      </c>
      <c r="AT1150" s="19" t="s">
        <v>209</v>
      </c>
      <c r="AU1150" s="19" t="s">
        <v>90</v>
      </c>
      <c r="AY1150" s="19" t="s">
        <v>151</v>
      </c>
      <c r="BE1150" s="206">
        <f>IF(N1150="základní",J1150,0)</f>
        <v>0</v>
      </c>
      <c r="BF1150" s="206">
        <f>IF(N1150="snížená",J1150,0)</f>
        <v>0</v>
      </c>
      <c r="BG1150" s="206">
        <f>IF(N1150="zákl. přenesená",J1150,0)</f>
        <v>0</v>
      </c>
      <c r="BH1150" s="206">
        <f>IF(N1150="sníž. přenesená",J1150,0)</f>
        <v>0</v>
      </c>
      <c r="BI1150" s="206">
        <f>IF(N1150="nulová",J1150,0)</f>
        <v>0</v>
      </c>
      <c r="BJ1150" s="19" t="s">
        <v>90</v>
      </c>
      <c r="BK1150" s="206">
        <f>ROUND(I1150*H1150,2)</f>
        <v>0</v>
      </c>
      <c r="BL1150" s="19" t="s">
        <v>271</v>
      </c>
      <c r="BM1150" s="19" t="s">
        <v>1214</v>
      </c>
    </row>
    <row r="1151" spans="2:65" s="1" customFormat="1" x14ac:dyDescent="0.3">
      <c r="B1151" s="36"/>
      <c r="C1151" s="58"/>
      <c r="D1151" s="207" t="s">
        <v>160</v>
      </c>
      <c r="E1151" s="58"/>
      <c r="F1151" s="208" t="s">
        <v>1215</v>
      </c>
      <c r="G1151" s="58"/>
      <c r="H1151" s="58"/>
      <c r="I1151" s="163"/>
      <c r="J1151" s="58"/>
      <c r="K1151" s="58"/>
      <c r="L1151" s="56"/>
      <c r="M1151" s="73"/>
      <c r="N1151" s="37"/>
      <c r="O1151" s="37"/>
      <c r="P1151" s="37"/>
      <c r="Q1151" s="37"/>
      <c r="R1151" s="37"/>
      <c r="S1151" s="37"/>
      <c r="T1151" s="74"/>
      <c r="AT1151" s="19" t="s">
        <v>160</v>
      </c>
      <c r="AU1151" s="19" t="s">
        <v>90</v>
      </c>
    </row>
    <row r="1152" spans="2:65" s="13" customFormat="1" x14ac:dyDescent="0.3">
      <c r="B1152" s="220"/>
      <c r="C1152" s="221"/>
      <c r="D1152" s="222" t="s">
        <v>162</v>
      </c>
      <c r="E1152" s="221"/>
      <c r="F1152" s="224" t="s">
        <v>1216</v>
      </c>
      <c r="G1152" s="221"/>
      <c r="H1152" s="225">
        <v>6.2370000000000001</v>
      </c>
      <c r="I1152" s="226"/>
      <c r="J1152" s="221"/>
      <c r="K1152" s="221"/>
      <c r="L1152" s="227"/>
      <c r="M1152" s="228"/>
      <c r="N1152" s="229"/>
      <c r="O1152" s="229"/>
      <c r="P1152" s="229"/>
      <c r="Q1152" s="229"/>
      <c r="R1152" s="229"/>
      <c r="S1152" s="229"/>
      <c r="T1152" s="230"/>
      <c r="AT1152" s="231" t="s">
        <v>162</v>
      </c>
      <c r="AU1152" s="231" t="s">
        <v>90</v>
      </c>
      <c r="AV1152" s="13" t="s">
        <v>90</v>
      </c>
      <c r="AW1152" s="13" t="s">
        <v>4</v>
      </c>
      <c r="AX1152" s="13" t="s">
        <v>23</v>
      </c>
      <c r="AY1152" s="231" t="s">
        <v>151</v>
      </c>
    </row>
    <row r="1153" spans="2:65" s="1" customFormat="1" ht="22.5" customHeight="1" x14ac:dyDescent="0.3">
      <c r="B1153" s="36"/>
      <c r="C1153" s="195" t="s">
        <v>1217</v>
      </c>
      <c r="D1153" s="195" t="s">
        <v>153</v>
      </c>
      <c r="E1153" s="196" t="s">
        <v>1218</v>
      </c>
      <c r="F1153" s="197" t="s">
        <v>1219</v>
      </c>
      <c r="G1153" s="198" t="s">
        <v>959</v>
      </c>
      <c r="H1153" s="271"/>
      <c r="I1153" s="200"/>
      <c r="J1153" s="201">
        <f>ROUND(I1153*H1153,2)</f>
        <v>0</v>
      </c>
      <c r="K1153" s="197" t="s">
        <v>157</v>
      </c>
      <c r="L1153" s="56"/>
      <c r="M1153" s="202" t="s">
        <v>77</v>
      </c>
      <c r="N1153" s="203" t="s">
        <v>50</v>
      </c>
      <c r="O1153" s="37"/>
      <c r="P1153" s="204">
        <f>O1153*H1153</f>
        <v>0</v>
      </c>
      <c r="Q1153" s="204">
        <v>0</v>
      </c>
      <c r="R1153" s="204">
        <f>Q1153*H1153</f>
        <v>0</v>
      </c>
      <c r="S1153" s="204">
        <v>0</v>
      </c>
      <c r="T1153" s="205">
        <f>S1153*H1153</f>
        <v>0</v>
      </c>
      <c r="AR1153" s="19" t="s">
        <v>271</v>
      </c>
      <c r="AT1153" s="19" t="s">
        <v>153</v>
      </c>
      <c r="AU1153" s="19" t="s">
        <v>90</v>
      </c>
      <c r="AY1153" s="19" t="s">
        <v>151</v>
      </c>
      <c r="BE1153" s="206">
        <f>IF(N1153="základní",J1153,0)</f>
        <v>0</v>
      </c>
      <c r="BF1153" s="206">
        <f>IF(N1153="snížená",J1153,0)</f>
        <v>0</v>
      </c>
      <c r="BG1153" s="206">
        <f>IF(N1153="zákl. přenesená",J1153,0)</f>
        <v>0</v>
      </c>
      <c r="BH1153" s="206">
        <f>IF(N1153="sníž. přenesená",J1153,0)</f>
        <v>0</v>
      </c>
      <c r="BI1153" s="206">
        <f>IF(N1153="nulová",J1153,0)</f>
        <v>0</v>
      </c>
      <c r="BJ1153" s="19" t="s">
        <v>90</v>
      </c>
      <c r="BK1153" s="206">
        <f>ROUND(I1153*H1153,2)</f>
        <v>0</v>
      </c>
      <c r="BL1153" s="19" t="s">
        <v>271</v>
      </c>
      <c r="BM1153" s="19" t="s">
        <v>1220</v>
      </c>
    </row>
    <row r="1154" spans="2:65" s="1" customFormat="1" ht="27" x14ac:dyDescent="0.3">
      <c r="B1154" s="36"/>
      <c r="C1154" s="58"/>
      <c r="D1154" s="207" t="s">
        <v>160</v>
      </c>
      <c r="E1154" s="58"/>
      <c r="F1154" s="208" t="s">
        <v>1221</v>
      </c>
      <c r="G1154" s="58"/>
      <c r="H1154" s="58"/>
      <c r="I1154" s="163"/>
      <c r="J1154" s="58"/>
      <c r="K1154" s="58"/>
      <c r="L1154" s="56"/>
      <c r="M1154" s="73"/>
      <c r="N1154" s="37"/>
      <c r="O1154" s="37"/>
      <c r="P1154" s="37"/>
      <c r="Q1154" s="37"/>
      <c r="R1154" s="37"/>
      <c r="S1154" s="37"/>
      <c r="T1154" s="74"/>
      <c r="AT1154" s="19" t="s">
        <v>160</v>
      </c>
      <c r="AU1154" s="19" t="s">
        <v>90</v>
      </c>
    </row>
    <row r="1155" spans="2:65" s="11" customFormat="1" ht="29.85" customHeight="1" x14ac:dyDescent="0.3">
      <c r="B1155" s="178"/>
      <c r="C1155" s="179"/>
      <c r="D1155" s="192" t="s">
        <v>78</v>
      </c>
      <c r="E1155" s="193" t="s">
        <v>1222</v>
      </c>
      <c r="F1155" s="193" t="s">
        <v>1223</v>
      </c>
      <c r="G1155" s="179"/>
      <c r="H1155" s="179"/>
      <c r="I1155" s="182"/>
      <c r="J1155" s="194">
        <f>BK1155</f>
        <v>0</v>
      </c>
      <c r="K1155" s="179"/>
      <c r="L1155" s="184"/>
      <c r="M1155" s="185"/>
      <c r="N1155" s="186"/>
      <c r="O1155" s="186"/>
      <c r="P1155" s="187">
        <f>SUM(P1156:P1224)</f>
        <v>0</v>
      </c>
      <c r="Q1155" s="186"/>
      <c r="R1155" s="187">
        <f>SUM(R1156:R1224)</f>
        <v>0.57938437399999998</v>
      </c>
      <c r="S1155" s="186"/>
      <c r="T1155" s="188">
        <f>SUM(T1156:T1224)</f>
        <v>0.55235662000000008</v>
      </c>
      <c r="AR1155" s="189" t="s">
        <v>90</v>
      </c>
      <c r="AT1155" s="190" t="s">
        <v>78</v>
      </c>
      <c r="AU1155" s="190" t="s">
        <v>23</v>
      </c>
      <c r="AY1155" s="189" t="s">
        <v>151</v>
      </c>
      <c r="BK1155" s="191">
        <f>SUM(BK1156:BK1224)</f>
        <v>0</v>
      </c>
    </row>
    <row r="1156" spans="2:65" s="1" customFormat="1" ht="22.5" customHeight="1" x14ac:dyDescent="0.3">
      <c r="B1156" s="36"/>
      <c r="C1156" s="195" t="s">
        <v>1224</v>
      </c>
      <c r="D1156" s="195" t="s">
        <v>153</v>
      </c>
      <c r="E1156" s="196" t="s">
        <v>1225</v>
      </c>
      <c r="F1156" s="197" t="s">
        <v>1226</v>
      </c>
      <c r="G1156" s="198" t="s">
        <v>156</v>
      </c>
      <c r="H1156" s="199">
        <v>6.9980000000000002</v>
      </c>
      <c r="I1156" s="200"/>
      <c r="J1156" s="201">
        <f>ROUND(I1156*H1156,2)</f>
        <v>0</v>
      </c>
      <c r="K1156" s="197" t="s">
        <v>157</v>
      </c>
      <c r="L1156" s="56"/>
      <c r="M1156" s="202" t="s">
        <v>77</v>
      </c>
      <c r="N1156" s="203" t="s">
        <v>50</v>
      </c>
      <c r="O1156" s="37"/>
      <c r="P1156" s="204">
        <f>O1156*H1156</f>
        <v>0</v>
      </c>
      <c r="Q1156" s="204">
        <v>0</v>
      </c>
      <c r="R1156" s="204">
        <f>Q1156*H1156</f>
        <v>0</v>
      </c>
      <c r="S1156" s="204">
        <v>5.94E-3</v>
      </c>
      <c r="T1156" s="205">
        <f>S1156*H1156</f>
        <v>4.156812E-2</v>
      </c>
      <c r="AR1156" s="19" t="s">
        <v>271</v>
      </c>
      <c r="AT1156" s="19" t="s">
        <v>153</v>
      </c>
      <c r="AU1156" s="19" t="s">
        <v>90</v>
      </c>
      <c r="AY1156" s="19" t="s">
        <v>151</v>
      </c>
      <c r="BE1156" s="206">
        <f>IF(N1156="základní",J1156,0)</f>
        <v>0</v>
      </c>
      <c r="BF1156" s="206">
        <f>IF(N1156="snížená",J1156,0)</f>
        <v>0</v>
      </c>
      <c r="BG1156" s="206">
        <f>IF(N1156="zákl. přenesená",J1156,0)</f>
        <v>0</v>
      </c>
      <c r="BH1156" s="206">
        <f>IF(N1156="sníž. přenesená",J1156,0)</f>
        <v>0</v>
      </c>
      <c r="BI1156" s="206">
        <f>IF(N1156="nulová",J1156,0)</f>
        <v>0</v>
      </c>
      <c r="BJ1156" s="19" t="s">
        <v>90</v>
      </c>
      <c r="BK1156" s="206">
        <f>ROUND(I1156*H1156,2)</f>
        <v>0</v>
      </c>
      <c r="BL1156" s="19" t="s">
        <v>271</v>
      </c>
      <c r="BM1156" s="19" t="s">
        <v>1227</v>
      </c>
    </row>
    <row r="1157" spans="2:65" s="1" customFormat="1" x14ac:dyDescent="0.3">
      <c r="B1157" s="36"/>
      <c r="C1157" s="58"/>
      <c r="D1157" s="207" t="s">
        <v>160</v>
      </c>
      <c r="E1157" s="58"/>
      <c r="F1157" s="208" t="s">
        <v>1228</v>
      </c>
      <c r="G1157" s="58"/>
      <c r="H1157" s="58"/>
      <c r="I1157" s="163"/>
      <c r="J1157" s="58"/>
      <c r="K1157" s="58"/>
      <c r="L1157" s="56"/>
      <c r="M1157" s="73"/>
      <c r="N1157" s="37"/>
      <c r="O1157" s="37"/>
      <c r="P1157" s="37"/>
      <c r="Q1157" s="37"/>
      <c r="R1157" s="37"/>
      <c r="S1157" s="37"/>
      <c r="T1157" s="74"/>
      <c r="AT1157" s="19" t="s">
        <v>160</v>
      </c>
      <c r="AU1157" s="19" t="s">
        <v>90</v>
      </c>
    </row>
    <row r="1158" spans="2:65" s="12" customFormat="1" x14ac:dyDescent="0.3">
      <c r="B1158" s="209"/>
      <c r="C1158" s="210"/>
      <c r="D1158" s="207" t="s">
        <v>162</v>
      </c>
      <c r="E1158" s="211" t="s">
        <v>77</v>
      </c>
      <c r="F1158" s="212" t="s">
        <v>1229</v>
      </c>
      <c r="G1158" s="210"/>
      <c r="H1158" s="213" t="s">
        <v>77</v>
      </c>
      <c r="I1158" s="214"/>
      <c r="J1158" s="210"/>
      <c r="K1158" s="210"/>
      <c r="L1158" s="215"/>
      <c r="M1158" s="216"/>
      <c r="N1158" s="217"/>
      <c r="O1158" s="217"/>
      <c r="P1158" s="217"/>
      <c r="Q1158" s="217"/>
      <c r="R1158" s="217"/>
      <c r="S1158" s="217"/>
      <c r="T1158" s="218"/>
      <c r="AT1158" s="219" t="s">
        <v>162</v>
      </c>
      <c r="AU1158" s="219" t="s">
        <v>90</v>
      </c>
      <c r="AV1158" s="12" t="s">
        <v>23</v>
      </c>
      <c r="AW1158" s="12" t="s">
        <v>41</v>
      </c>
      <c r="AX1158" s="12" t="s">
        <v>79</v>
      </c>
      <c r="AY1158" s="219" t="s">
        <v>151</v>
      </c>
    </row>
    <row r="1159" spans="2:65" s="12" customFormat="1" x14ac:dyDescent="0.3">
      <c r="B1159" s="209"/>
      <c r="C1159" s="210"/>
      <c r="D1159" s="207" t="s">
        <v>162</v>
      </c>
      <c r="E1159" s="211" t="s">
        <v>77</v>
      </c>
      <c r="F1159" s="212" t="s">
        <v>1230</v>
      </c>
      <c r="G1159" s="210"/>
      <c r="H1159" s="213" t="s">
        <v>77</v>
      </c>
      <c r="I1159" s="214"/>
      <c r="J1159" s="210"/>
      <c r="K1159" s="210"/>
      <c r="L1159" s="215"/>
      <c r="M1159" s="216"/>
      <c r="N1159" s="217"/>
      <c r="O1159" s="217"/>
      <c r="P1159" s="217"/>
      <c r="Q1159" s="217"/>
      <c r="R1159" s="217"/>
      <c r="S1159" s="217"/>
      <c r="T1159" s="218"/>
      <c r="AT1159" s="219" t="s">
        <v>162</v>
      </c>
      <c r="AU1159" s="219" t="s">
        <v>90</v>
      </c>
      <c r="AV1159" s="12" t="s">
        <v>23</v>
      </c>
      <c r="AW1159" s="12" t="s">
        <v>41</v>
      </c>
      <c r="AX1159" s="12" t="s">
        <v>79</v>
      </c>
      <c r="AY1159" s="219" t="s">
        <v>151</v>
      </c>
    </row>
    <row r="1160" spans="2:65" s="13" customFormat="1" x14ac:dyDescent="0.3">
      <c r="B1160" s="220"/>
      <c r="C1160" s="221"/>
      <c r="D1160" s="207" t="s">
        <v>162</v>
      </c>
      <c r="E1160" s="232" t="s">
        <v>77</v>
      </c>
      <c r="F1160" s="233" t="s">
        <v>747</v>
      </c>
      <c r="G1160" s="221"/>
      <c r="H1160" s="234">
        <v>6.048</v>
      </c>
      <c r="I1160" s="226"/>
      <c r="J1160" s="221"/>
      <c r="K1160" s="221"/>
      <c r="L1160" s="227"/>
      <c r="M1160" s="228"/>
      <c r="N1160" s="229"/>
      <c r="O1160" s="229"/>
      <c r="P1160" s="229"/>
      <c r="Q1160" s="229"/>
      <c r="R1160" s="229"/>
      <c r="S1160" s="229"/>
      <c r="T1160" s="230"/>
      <c r="AT1160" s="231" t="s">
        <v>162</v>
      </c>
      <c r="AU1160" s="231" t="s">
        <v>90</v>
      </c>
      <c r="AV1160" s="13" t="s">
        <v>90</v>
      </c>
      <c r="AW1160" s="13" t="s">
        <v>41</v>
      </c>
      <c r="AX1160" s="13" t="s">
        <v>79</v>
      </c>
      <c r="AY1160" s="231" t="s">
        <v>151</v>
      </c>
    </row>
    <row r="1161" spans="2:65" s="12" customFormat="1" x14ac:dyDescent="0.3">
      <c r="B1161" s="209"/>
      <c r="C1161" s="210"/>
      <c r="D1161" s="207" t="s">
        <v>162</v>
      </c>
      <c r="E1161" s="211" t="s">
        <v>77</v>
      </c>
      <c r="F1161" s="212" t="s">
        <v>1231</v>
      </c>
      <c r="G1161" s="210"/>
      <c r="H1161" s="213" t="s">
        <v>77</v>
      </c>
      <c r="I1161" s="214"/>
      <c r="J1161" s="210"/>
      <c r="K1161" s="210"/>
      <c r="L1161" s="215"/>
      <c r="M1161" s="216"/>
      <c r="N1161" s="217"/>
      <c r="O1161" s="217"/>
      <c r="P1161" s="217"/>
      <c r="Q1161" s="217"/>
      <c r="R1161" s="217"/>
      <c r="S1161" s="217"/>
      <c r="T1161" s="218"/>
      <c r="AT1161" s="219" t="s">
        <v>162</v>
      </c>
      <c r="AU1161" s="219" t="s">
        <v>90</v>
      </c>
      <c r="AV1161" s="12" t="s">
        <v>23</v>
      </c>
      <c r="AW1161" s="12" t="s">
        <v>41</v>
      </c>
      <c r="AX1161" s="12" t="s">
        <v>79</v>
      </c>
      <c r="AY1161" s="219" t="s">
        <v>151</v>
      </c>
    </row>
    <row r="1162" spans="2:65" s="13" customFormat="1" x14ac:dyDescent="0.3">
      <c r="B1162" s="220"/>
      <c r="C1162" s="221"/>
      <c r="D1162" s="207" t="s">
        <v>162</v>
      </c>
      <c r="E1162" s="232" t="s">
        <v>77</v>
      </c>
      <c r="F1162" s="233" t="s">
        <v>1232</v>
      </c>
      <c r="G1162" s="221"/>
      <c r="H1162" s="234">
        <v>0.95</v>
      </c>
      <c r="I1162" s="226"/>
      <c r="J1162" s="221"/>
      <c r="K1162" s="221"/>
      <c r="L1162" s="227"/>
      <c r="M1162" s="228"/>
      <c r="N1162" s="229"/>
      <c r="O1162" s="229"/>
      <c r="P1162" s="229"/>
      <c r="Q1162" s="229"/>
      <c r="R1162" s="229"/>
      <c r="S1162" s="229"/>
      <c r="T1162" s="230"/>
      <c r="AT1162" s="231" t="s">
        <v>162</v>
      </c>
      <c r="AU1162" s="231" t="s">
        <v>90</v>
      </c>
      <c r="AV1162" s="13" t="s">
        <v>90</v>
      </c>
      <c r="AW1162" s="13" t="s">
        <v>41</v>
      </c>
      <c r="AX1162" s="13" t="s">
        <v>79</v>
      </c>
      <c r="AY1162" s="231" t="s">
        <v>151</v>
      </c>
    </row>
    <row r="1163" spans="2:65" s="14" customFormat="1" x14ac:dyDescent="0.3">
      <c r="B1163" s="235"/>
      <c r="C1163" s="236"/>
      <c r="D1163" s="222" t="s">
        <v>162</v>
      </c>
      <c r="E1163" s="237" t="s">
        <v>77</v>
      </c>
      <c r="F1163" s="238" t="s">
        <v>174</v>
      </c>
      <c r="G1163" s="236"/>
      <c r="H1163" s="239">
        <v>6.9980000000000002</v>
      </c>
      <c r="I1163" s="240"/>
      <c r="J1163" s="236"/>
      <c r="K1163" s="236"/>
      <c r="L1163" s="241"/>
      <c r="M1163" s="242"/>
      <c r="N1163" s="243"/>
      <c r="O1163" s="243"/>
      <c r="P1163" s="243"/>
      <c r="Q1163" s="243"/>
      <c r="R1163" s="243"/>
      <c r="S1163" s="243"/>
      <c r="T1163" s="244"/>
      <c r="AT1163" s="245" t="s">
        <v>162</v>
      </c>
      <c r="AU1163" s="245" t="s">
        <v>90</v>
      </c>
      <c r="AV1163" s="14" t="s">
        <v>158</v>
      </c>
      <c r="AW1163" s="14" t="s">
        <v>41</v>
      </c>
      <c r="AX1163" s="14" t="s">
        <v>23</v>
      </c>
      <c r="AY1163" s="245" t="s">
        <v>151</v>
      </c>
    </row>
    <row r="1164" spans="2:65" s="1" customFormat="1" ht="22.5" customHeight="1" x14ac:dyDescent="0.3">
      <c r="B1164" s="36"/>
      <c r="C1164" s="195" t="s">
        <v>1233</v>
      </c>
      <c r="D1164" s="195" t="s">
        <v>153</v>
      </c>
      <c r="E1164" s="196" t="s">
        <v>1234</v>
      </c>
      <c r="F1164" s="197" t="s">
        <v>1235</v>
      </c>
      <c r="G1164" s="198" t="s">
        <v>252</v>
      </c>
      <c r="H1164" s="199">
        <v>41.6</v>
      </c>
      <c r="I1164" s="200"/>
      <c r="J1164" s="201">
        <f>ROUND(I1164*H1164,2)</f>
        <v>0</v>
      </c>
      <c r="K1164" s="197" t="s">
        <v>157</v>
      </c>
      <c r="L1164" s="56"/>
      <c r="M1164" s="202" t="s">
        <v>77</v>
      </c>
      <c r="N1164" s="203" t="s">
        <v>50</v>
      </c>
      <c r="O1164" s="37"/>
      <c r="P1164" s="204">
        <f>O1164*H1164</f>
        <v>0</v>
      </c>
      <c r="Q1164" s="204">
        <v>0</v>
      </c>
      <c r="R1164" s="204">
        <f>Q1164*H1164</f>
        <v>0</v>
      </c>
      <c r="S1164" s="204">
        <v>1.7700000000000001E-3</v>
      </c>
      <c r="T1164" s="205">
        <f>S1164*H1164</f>
        <v>7.3632000000000003E-2</v>
      </c>
      <c r="AR1164" s="19" t="s">
        <v>271</v>
      </c>
      <c r="AT1164" s="19" t="s">
        <v>153</v>
      </c>
      <c r="AU1164" s="19" t="s">
        <v>90</v>
      </c>
      <c r="AY1164" s="19" t="s">
        <v>151</v>
      </c>
      <c r="BE1164" s="206">
        <f>IF(N1164="základní",J1164,0)</f>
        <v>0</v>
      </c>
      <c r="BF1164" s="206">
        <f>IF(N1164="snížená",J1164,0)</f>
        <v>0</v>
      </c>
      <c r="BG1164" s="206">
        <f>IF(N1164="zákl. přenesená",J1164,0)</f>
        <v>0</v>
      </c>
      <c r="BH1164" s="206">
        <f>IF(N1164="sníž. přenesená",J1164,0)</f>
        <v>0</v>
      </c>
      <c r="BI1164" s="206">
        <f>IF(N1164="nulová",J1164,0)</f>
        <v>0</v>
      </c>
      <c r="BJ1164" s="19" t="s">
        <v>90</v>
      </c>
      <c r="BK1164" s="206">
        <f>ROUND(I1164*H1164,2)</f>
        <v>0</v>
      </c>
      <c r="BL1164" s="19" t="s">
        <v>271</v>
      </c>
      <c r="BM1164" s="19" t="s">
        <v>1236</v>
      </c>
    </row>
    <row r="1165" spans="2:65" s="1" customFormat="1" x14ac:dyDescent="0.3">
      <c r="B1165" s="36"/>
      <c r="C1165" s="58"/>
      <c r="D1165" s="207" t="s">
        <v>160</v>
      </c>
      <c r="E1165" s="58"/>
      <c r="F1165" s="208" t="s">
        <v>1237</v>
      </c>
      <c r="G1165" s="58"/>
      <c r="H1165" s="58"/>
      <c r="I1165" s="163"/>
      <c r="J1165" s="58"/>
      <c r="K1165" s="58"/>
      <c r="L1165" s="56"/>
      <c r="M1165" s="73"/>
      <c r="N1165" s="37"/>
      <c r="O1165" s="37"/>
      <c r="P1165" s="37"/>
      <c r="Q1165" s="37"/>
      <c r="R1165" s="37"/>
      <c r="S1165" s="37"/>
      <c r="T1165" s="74"/>
      <c r="AT1165" s="19" t="s">
        <v>160</v>
      </c>
      <c r="AU1165" s="19" t="s">
        <v>90</v>
      </c>
    </row>
    <row r="1166" spans="2:65" s="12" customFormat="1" x14ac:dyDescent="0.3">
      <c r="B1166" s="209"/>
      <c r="C1166" s="210"/>
      <c r="D1166" s="207" t="s">
        <v>162</v>
      </c>
      <c r="E1166" s="211" t="s">
        <v>77</v>
      </c>
      <c r="F1166" s="212" t="s">
        <v>163</v>
      </c>
      <c r="G1166" s="210"/>
      <c r="H1166" s="213" t="s">
        <v>77</v>
      </c>
      <c r="I1166" s="214"/>
      <c r="J1166" s="210"/>
      <c r="K1166" s="210"/>
      <c r="L1166" s="215"/>
      <c r="M1166" s="216"/>
      <c r="N1166" s="217"/>
      <c r="O1166" s="217"/>
      <c r="P1166" s="217"/>
      <c r="Q1166" s="217"/>
      <c r="R1166" s="217"/>
      <c r="S1166" s="217"/>
      <c r="T1166" s="218"/>
      <c r="AT1166" s="219" t="s">
        <v>162</v>
      </c>
      <c r="AU1166" s="219" t="s">
        <v>90</v>
      </c>
      <c r="AV1166" s="12" t="s">
        <v>23</v>
      </c>
      <c r="AW1166" s="12" t="s">
        <v>41</v>
      </c>
      <c r="AX1166" s="12" t="s">
        <v>79</v>
      </c>
      <c r="AY1166" s="219" t="s">
        <v>151</v>
      </c>
    </row>
    <row r="1167" spans="2:65" s="12" customFormat="1" x14ac:dyDescent="0.3">
      <c r="B1167" s="209"/>
      <c r="C1167" s="210"/>
      <c r="D1167" s="207" t="s">
        <v>162</v>
      </c>
      <c r="E1167" s="211" t="s">
        <v>77</v>
      </c>
      <c r="F1167" s="212" t="s">
        <v>1238</v>
      </c>
      <c r="G1167" s="210"/>
      <c r="H1167" s="213" t="s">
        <v>77</v>
      </c>
      <c r="I1167" s="214"/>
      <c r="J1167" s="210"/>
      <c r="K1167" s="210"/>
      <c r="L1167" s="215"/>
      <c r="M1167" s="216"/>
      <c r="N1167" s="217"/>
      <c r="O1167" s="217"/>
      <c r="P1167" s="217"/>
      <c r="Q1167" s="217"/>
      <c r="R1167" s="217"/>
      <c r="S1167" s="217"/>
      <c r="T1167" s="218"/>
      <c r="AT1167" s="219" t="s">
        <v>162</v>
      </c>
      <c r="AU1167" s="219" t="s">
        <v>90</v>
      </c>
      <c r="AV1167" s="12" t="s">
        <v>23</v>
      </c>
      <c r="AW1167" s="12" t="s">
        <v>41</v>
      </c>
      <c r="AX1167" s="12" t="s">
        <v>79</v>
      </c>
      <c r="AY1167" s="219" t="s">
        <v>151</v>
      </c>
    </row>
    <row r="1168" spans="2:65" s="13" customFormat="1" x14ac:dyDescent="0.3">
      <c r="B1168" s="220"/>
      <c r="C1168" s="221"/>
      <c r="D1168" s="222" t="s">
        <v>162</v>
      </c>
      <c r="E1168" s="223" t="s">
        <v>77</v>
      </c>
      <c r="F1168" s="224" t="s">
        <v>1239</v>
      </c>
      <c r="G1168" s="221"/>
      <c r="H1168" s="225">
        <v>41.6</v>
      </c>
      <c r="I1168" s="226"/>
      <c r="J1168" s="221"/>
      <c r="K1168" s="221"/>
      <c r="L1168" s="227"/>
      <c r="M1168" s="228"/>
      <c r="N1168" s="229"/>
      <c r="O1168" s="229"/>
      <c r="P1168" s="229"/>
      <c r="Q1168" s="229"/>
      <c r="R1168" s="229"/>
      <c r="S1168" s="229"/>
      <c r="T1168" s="230"/>
      <c r="AT1168" s="231" t="s">
        <v>162</v>
      </c>
      <c r="AU1168" s="231" t="s">
        <v>90</v>
      </c>
      <c r="AV1168" s="13" t="s">
        <v>90</v>
      </c>
      <c r="AW1168" s="13" t="s">
        <v>41</v>
      </c>
      <c r="AX1168" s="13" t="s">
        <v>23</v>
      </c>
      <c r="AY1168" s="231" t="s">
        <v>151</v>
      </c>
    </row>
    <row r="1169" spans="2:65" s="1" customFormat="1" ht="22.5" customHeight="1" x14ac:dyDescent="0.3">
      <c r="B1169" s="36"/>
      <c r="C1169" s="195" t="s">
        <v>1240</v>
      </c>
      <c r="D1169" s="195" t="s">
        <v>153</v>
      </c>
      <c r="E1169" s="196" t="s">
        <v>1241</v>
      </c>
      <c r="F1169" s="197" t="s">
        <v>1242</v>
      </c>
      <c r="G1169" s="198" t="s">
        <v>252</v>
      </c>
      <c r="H1169" s="199">
        <v>65.55</v>
      </c>
      <c r="I1169" s="200"/>
      <c r="J1169" s="201">
        <f>ROUND(I1169*H1169,2)</f>
        <v>0</v>
      </c>
      <c r="K1169" s="197" t="s">
        <v>157</v>
      </c>
      <c r="L1169" s="56"/>
      <c r="M1169" s="202" t="s">
        <v>77</v>
      </c>
      <c r="N1169" s="203" t="s">
        <v>50</v>
      </c>
      <c r="O1169" s="37"/>
      <c r="P1169" s="204">
        <f>O1169*H1169</f>
        <v>0</v>
      </c>
      <c r="Q1169" s="204">
        <v>0</v>
      </c>
      <c r="R1169" s="204">
        <f>Q1169*H1169</f>
        <v>0</v>
      </c>
      <c r="S1169" s="204">
        <v>1.91E-3</v>
      </c>
      <c r="T1169" s="205">
        <f>S1169*H1169</f>
        <v>0.12520049999999999</v>
      </c>
      <c r="AR1169" s="19" t="s">
        <v>271</v>
      </c>
      <c r="AT1169" s="19" t="s">
        <v>153</v>
      </c>
      <c r="AU1169" s="19" t="s">
        <v>90</v>
      </c>
      <c r="AY1169" s="19" t="s">
        <v>151</v>
      </c>
      <c r="BE1169" s="206">
        <f>IF(N1169="základní",J1169,0)</f>
        <v>0</v>
      </c>
      <c r="BF1169" s="206">
        <f>IF(N1169="snížená",J1169,0)</f>
        <v>0</v>
      </c>
      <c r="BG1169" s="206">
        <f>IF(N1169="zákl. přenesená",J1169,0)</f>
        <v>0</v>
      </c>
      <c r="BH1169" s="206">
        <f>IF(N1169="sníž. přenesená",J1169,0)</f>
        <v>0</v>
      </c>
      <c r="BI1169" s="206">
        <f>IF(N1169="nulová",J1169,0)</f>
        <v>0</v>
      </c>
      <c r="BJ1169" s="19" t="s">
        <v>90</v>
      </c>
      <c r="BK1169" s="206">
        <f>ROUND(I1169*H1169,2)</f>
        <v>0</v>
      </c>
      <c r="BL1169" s="19" t="s">
        <v>271</v>
      </c>
      <c r="BM1169" s="19" t="s">
        <v>1243</v>
      </c>
    </row>
    <row r="1170" spans="2:65" s="1" customFormat="1" x14ac:dyDescent="0.3">
      <c r="B1170" s="36"/>
      <c r="C1170" s="58"/>
      <c r="D1170" s="207" t="s">
        <v>160</v>
      </c>
      <c r="E1170" s="58"/>
      <c r="F1170" s="208" t="s">
        <v>1244</v>
      </c>
      <c r="G1170" s="58"/>
      <c r="H1170" s="58"/>
      <c r="I1170" s="163"/>
      <c r="J1170" s="58"/>
      <c r="K1170" s="58"/>
      <c r="L1170" s="56"/>
      <c r="M1170" s="73"/>
      <c r="N1170" s="37"/>
      <c r="O1170" s="37"/>
      <c r="P1170" s="37"/>
      <c r="Q1170" s="37"/>
      <c r="R1170" s="37"/>
      <c r="S1170" s="37"/>
      <c r="T1170" s="74"/>
      <c r="AT1170" s="19" t="s">
        <v>160</v>
      </c>
      <c r="AU1170" s="19" t="s">
        <v>90</v>
      </c>
    </row>
    <row r="1171" spans="2:65" s="12" customFormat="1" x14ac:dyDescent="0.3">
      <c r="B1171" s="209"/>
      <c r="C1171" s="210"/>
      <c r="D1171" s="207" t="s">
        <v>162</v>
      </c>
      <c r="E1171" s="211" t="s">
        <v>77</v>
      </c>
      <c r="F1171" s="212" t="s">
        <v>1229</v>
      </c>
      <c r="G1171" s="210"/>
      <c r="H1171" s="213" t="s">
        <v>77</v>
      </c>
      <c r="I1171" s="214"/>
      <c r="J1171" s="210"/>
      <c r="K1171" s="210"/>
      <c r="L1171" s="215"/>
      <c r="M1171" s="216"/>
      <c r="N1171" s="217"/>
      <c r="O1171" s="217"/>
      <c r="P1171" s="217"/>
      <c r="Q1171" s="217"/>
      <c r="R1171" s="217"/>
      <c r="S1171" s="217"/>
      <c r="T1171" s="218"/>
      <c r="AT1171" s="219" t="s">
        <v>162</v>
      </c>
      <c r="AU1171" s="219" t="s">
        <v>90</v>
      </c>
      <c r="AV1171" s="12" t="s">
        <v>23</v>
      </c>
      <c r="AW1171" s="12" t="s">
        <v>41</v>
      </c>
      <c r="AX1171" s="12" t="s">
        <v>79</v>
      </c>
      <c r="AY1171" s="219" t="s">
        <v>151</v>
      </c>
    </row>
    <row r="1172" spans="2:65" s="13" customFormat="1" x14ac:dyDescent="0.3">
      <c r="B1172" s="220"/>
      <c r="C1172" s="221"/>
      <c r="D1172" s="222" t="s">
        <v>162</v>
      </c>
      <c r="E1172" s="223" t="s">
        <v>77</v>
      </c>
      <c r="F1172" s="224" t="s">
        <v>987</v>
      </c>
      <c r="G1172" s="221"/>
      <c r="H1172" s="225">
        <v>65.55</v>
      </c>
      <c r="I1172" s="226"/>
      <c r="J1172" s="221"/>
      <c r="K1172" s="221"/>
      <c r="L1172" s="227"/>
      <c r="M1172" s="228"/>
      <c r="N1172" s="229"/>
      <c r="O1172" s="229"/>
      <c r="P1172" s="229"/>
      <c r="Q1172" s="229"/>
      <c r="R1172" s="229"/>
      <c r="S1172" s="229"/>
      <c r="T1172" s="230"/>
      <c r="AT1172" s="231" t="s">
        <v>162</v>
      </c>
      <c r="AU1172" s="231" t="s">
        <v>90</v>
      </c>
      <c r="AV1172" s="13" t="s">
        <v>90</v>
      </c>
      <c r="AW1172" s="13" t="s">
        <v>41</v>
      </c>
      <c r="AX1172" s="13" t="s">
        <v>23</v>
      </c>
      <c r="AY1172" s="231" t="s">
        <v>151</v>
      </c>
    </row>
    <row r="1173" spans="2:65" s="1" customFormat="1" ht="22.5" customHeight="1" x14ac:dyDescent="0.3">
      <c r="B1173" s="36"/>
      <c r="C1173" s="195" t="s">
        <v>1245</v>
      </c>
      <c r="D1173" s="195" t="s">
        <v>153</v>
      </c>
      <c r="E1173" s="196" t="s">
        <v>1246</v>
      </c>
      <c r="F1173" s="197" t="s">
        <v>1247</v>
      </c>
      <c r="G1173" s="198" t="s">
        <v>252</v>
      </c>
      <c r="H1173" s="199">
        <v>186.8</v>
      </c>
      <c r="I1173" s="200"/>
      <c r="J1173" s="201">
        <f>ROUND(I1173*H1173,2)</f>
        <v>0</v>
      </c>
      <c r="K1173" s="197" t="s">
        <v>157</v>
      </c>
      <c r="L1173" s="56"/>
      <c r="M1173" s="202" t="s">
        <v>77</v>
      </c>
      <c r="N1173" s="203" t="s">
        <v>50</v>
      </c>
      <c r="O1173" s="37"/>
      <c r="P1173" s="204">
        <f>O1173*H1173</f>
        <v>0</v>
      </c>
      <c r="Q1173" s="204">
        <v>0</v>
      </c>
      <c r="R1173" s="204">
        <f>Q1173*H1173</f>
        <v>0</v>
      </c>
      <c r="S1173" s="204">
        <v>1.67E-3</v>
      </c>
      <c r="T1173" s="205">
        <f>S1173*H1173</f>
        <v>0.31195600000000001</v>
      </c>
      <c r="AR1173" s="19" t="s">
        <v>271</v>
      </c>
      <c r="AT1173" s="19" t="s">
        <v>153</v>
      </c>
      <c r="AU1173" s="19" t="s">
        <v>90</v>
      </c>
      <c r="AY1173" s="19" t="s">
        <v>151</v>
      </c>
      <c r="BE1173" s="206">
        <f>IF(N1173="základní",J1173,0)</f>
        <v>0</v>
      </c>
      <c r="BF1173" s="206">
        <f>IF(N1173="snížená",J1173,0)</f>
        <v>0</v>
      </c>
      <c r="BG1173" s="206">
        <f>IF(N1173="zákl. přenesená",J1173,0)</f>
        <v>0</v>
      </c>
      <c r="BH1173" s="206">
        <f>IF(N1173="sníž. přenesená",J1173,0)</f>
        <v>0</v>
      </c>
      <c r="BI1173" s="206">
        <f>IF(N1173="nulová",J1173,0)</f>
        <v>0</v>
      </c>
      <c r="BJ1173" s="19" t="s">
        <v>90</v>
      </c>
      <c r="BK1173" s="206">
        <f>ROUND(I1173*H1173,2)</f>
        <v>0</v>
      </c>
      <c r="BL1173" s="19" t="s">
        <v>271</v>
      </c>
      <c r="BM1173" s="19" t="s">
        <v>1248</v>
      </c>
    </row>
    <row r="1174" spans="2:65" s="1" customFormat="1" x14ac:dyDescent="0.3">
      <c r="B1174" s="36"/>
      <c r="C1174" s="58"/>
      <c r="D1174" s="207" t="s">
        <v>160</v>
      </c>
      <c r="E1174" s="58"/>
      <c r="F1174" s="208" t="s">
        <v>1249</v>
      </c>
      <c r="G1174" s="58"/>
      <c r="H1174" s="58"/>
      <c r="I1174" s="163"/>
      <c r="J1174" s="58"/>
      <c r="K1174" s="58"/>
      <c r="L1174" s="56"/>
      <c r="M1174" s="73"/>
      <c r="N1174" s="37"/>
      <c r="O1174" s="37"/>
      <c r="P1174" s="37"/>
      <c r="Q1174" s="37"/>
      <c r="R1174" s="37"/>
      <c r="S1174" s="37"/>
      <c r="T1174" s="74"/>
      <c r="AT1174" s="19" t="s">
        <v>160</v>
      </c>
      <c r="AU1174" s="19" t="s">
        <v>90</v>
      </c>
    </row>
    <row r="1175" spans="2:65" s="12" customFormat="1" x14ac:dyDescent="0.3">
      <c r="B1175" s="209"/>
      <c r="C1175" s="210"/>
      <c r="D1175" s="207" t="s">
        <v>162</v>
      </c>
      <c r="E1175" s="211" t="s">
        <v>77</v>
      </c>
      <c r="F1175" s="212" t="s">
        <v>163</v>
      </c>
      <c r="G1175" s="210"/>
      <c r="H1175" s="213" t="s">
        <v>77</v>
      </c>
      <c r="I1175" s="214"/>
      <c r="J1175" s="210"/>
      <c r="K1175" s="210"/>
      <c r="L1175" s="215"/>
      <c r="M1175" s="216"/>
      <c r="N1175" s="217"/>
      <c r="O1175" s="217"/>
      <c r="P1175" s="217"/>
      <c r="Q1175" s="217"/>
      <c r="R1175" s="217"/>
      <c r="S1175" s="217"/>
      <c r="T1175" s="218"/>
      <c r="AT1175" s="219" t="s">
        <v>162</v>
      </c>
      <c r="AU1175" s="219" t="s">
        <v>90</v>
      </c>
      <c r="AV1175" s="12" t="s">
        <v>23</v>
      </c>
      <c r="AW1175" s="12" t="s">
        <v>41</v>
      </c>
      <c r="AX1175" s="12" t="s">
        <v>79</v>
      </c>
      <c r="AY1175" s="219" t="s">
        <v>151</v>
      </c>
    </row>
    <row r="1176" spans="2:65" s="12" customFormat="1" x14ac:dyDescent="0.3">
      <c r="B1176" s="209"/>
      <c r="C1176" s="210"/>
      <c r="D1176" s="207" t="s">
        <v>162</v>
      </c>
      <c r="E1176" s="211" t="s">
        <v>77</v>
      </c>
      <c r="F1176" s="212" t="s">
        <v>229</v>
      </c>
      <c r="G1176" s="210"/>
      <c r="H1176" s="213" t="s">
        <v>77</v>
      </c>
      <c r="I1176" s="214"/>
      <c r="J1176" s="210"/>
      <c r="K1176" s="210"/>
      <c r="L1176" s="215"/>
      <c r="M1176" s="216"/>
      <c r="N1176" s="217"/>
      <c r="O1176" s="217"/>
      <c r="P1176" s="217"/>
      <c r="Q1176" s="217"/>
      <c r="R1176" s="217"/>
      <c r="S1176" s="217"/>
      <c r="T1176" s="218"/>
      <c r="AT1176" s="219" t="s">
        <v>162</v>
      </c>
      <c r="AU1176" s="219" t="s">
        <v>90</v>
      </c>
      <c r="AV1176" s="12" t="s">
        <v>23</v>
      </c>
      <c r="AW1176" s="12" t="s">
        <v>41</v>
      </c>
      <c r="AX1176" s="12" t="s">
        <v>79</v>
      </c>
      <c r="AY1176" s="219" t="s">
        <v>151</v>
      </c>
    </row>
    <row r="1177" spans="2:65" s="13" customFormat="1" x14ac:dyDescent="0.3">
      <c r="B1177" s="220"/>
      <c r="C1177" s="221"/>
      <c r="D1177" s="207" t="s">
        <v>162</v>
      </c>
      <c r="E1177" s="232" t="s">
        <v>77</v>
      </c>
      <c r="F1177" s="233" t="s">
        <v>564</v>
      </c>
      <c r="G1177" s="221"/>
      <c r="H1177" s="234">
        <v>55.2</v>
      </c>
      <c r="I1177" s="226"/>
      <c r="J1177" s="221"/>
      <c r="K1177" s="221"/>
      <c r="L1177" s="227"/>
      <c r="M1177" s="228"/>
      <c r="N1177" s="229"/>
      <c r="O1177" s="229"/>
      <c r="P1177" s="229"/>
      <c r="Q1177" s="229"/>
      <c r="R1177" s="229"/>
      <c r="S1177" s="229"/>
      <c r="T1177" s="230"/>
      <c r="AT1177" s="231" t="s">
        <v>162</v>
      </c>
      <c r="AU1177" s="231" t="s">
        <v>90</v>
      </c>
      <c r="AV1177" s="13" t="s">
        <v>90</v>
      </c>
      <c r="AW1177" s="13" t="s">
        <v>41</v>
      </c>
      <c r="AX1177" s="13" t="s">
        <v>79</v>
      </c>
      <c r="AY1177" s="231" t="s">
        <v>151</v>
      </c>
    </row>
    <row r="1178" spans="2:65" s="13" customFormat="1" x14ac:dyDescent="0.3">
      <c r="B1178" s="220"/>
      <c r="C1178" s="221"/>
      <c r="D1178" s="207" t="s">
        <v>162</v>
      </c>
      <c r="E1178" s="232" t="s">
        <v>77</v>
      </c>
      <c r="F1178" s="233" t="s">
        <v>565</v>
      </c>
      <c r="G1178" s="221"/>
      <c r="H1178" s="234">
        <v>28.8</v>
      </c>
      <c r="I1178" s="226"/>
      <c r="J1178" s="221"/>
      <c r="K1178" s="221"/>
      <c r="L1178" s="227"/>
      <c r="M1178" s="228"/>
      <c r="N1178" s="229"/>
      <c r="O1178" s="229"/>
      <c r="P1178" s="229"/>
      <c r="Q1178" s="229"/>
      <c r="R1178" s="229"/>
      <c r="S1178" s="229"/>
      <c r="T1178" s="230"/>
      <c r="AT1178" s="231" t="s">
        <v>162</v>
      </c>
      <c r="AU1178" s="231" t="s">
        <v>90</v>
      </c>
      <c r="AV1178" s="13" t="s">
        <v>90</v>
      </c>
      <c r="AW1178" s="13" t="s">
        <v>41</v>
      </c>
      <c r="AX1178" s="13" t="s">
        <v>79</v>
      </c>
      <c r="AY1178" s="231" t="s">
        <v>151</v>
      </c>
    </row>
    <row r="1179" spans="2:65" s="12" customFormat="1" x14ac:dyDescent="0.3">
      <c r="B1179" s="209"/>
      <c r="C1179" s="210"/>
      <c r="D1179" s="207" t="s">
        <v>162</v>
      </c>
      <c r="E1179" s="211" t="s">
        <v>77</v>
      </c>
      <c r="F1179" s="212" t="s">
        <v>232</v>
      </c>
      <c r="G1179" s="210"/>
      <c r="H1179" s="213" t="s">
        <v>77</v>
      </c>
      <c r="I1179" s="214"/>
      <c r="J1179" s="210"/>
      <c r="K1179" s="210"/>
      <c r="L1179" s="215"/>
      <c r="M1179" s="216"/>
      <c r="N1179" s="217"/>
      <c r="O1179" s="217"/>
      <c r="P1179" s="217"/>
      <c r="Q1179" s="217"/>
      <c r="R1179" s="217"/>
      <c r="S1179" s="217"/>
      <c r="T1179" s="218"/>
      <c r="AT1179" s="219" t="s">
        <v>162</v>
      </c>
      <c r="AU1179" s="219" t="s">
        <v>90</v>
      </c>
      <c r="AV1179" s="12" t="s">
        <v>23</v>
      </c>
      <c r="AW1179" s="12" t="s">
        <v>41</v>
      </c>
      <c r="AX1179" s="12" t="s">
        <v>79</v>
      </c>
      <c r="AY1179" s="219" t="s">
        <v>151</v>
      </c>
    </row>
    <row r="1180" spans="2:65" s="13" customFormat="1" x14ac:dyDescent="0.3">
      <c r="B1180" s="220"/>
      <c r="C1180" s="221"/>
      <c r="D1180" s="207" t="s">
        <v>162</v>
      </c>
      <c r="E1180" s="232" t="s">
        <v>77</v>
      </c>
      <c r="F1180" s="233" t="s">
        <v>565</v>
      </c>
      <c r="G1180" s="221"/>
      <c r="H1180" s="234">
        <v>28.8</v>
      </c>
      <c r="I1180" s="226"/>
      <c r="J1180" s="221"/>
      <c r="K1180" s="221"/>
      <c r="L1180" s="227"/>
      <c r="M1180" s="228"/>
      <c r="N1180" s="229"/>
      <c r="O1180" s="229"/>
      <c r="P1180" s="229"/>
      <c r="Q1180" s="229"/>
      <c r="R1180" s="229"/>
      <c r="S1180" s="229"/>
      <c r="T1180" s="230"/>
      <c r="AT1180" s="231" t="s">
        <v>162</v>
      </c>
      <c r="AU1180" s="231" t="s">
        <v>90</v>
      </c>
      <c r="AV1180" s="13" t="s">
        <v>90</v>
      </c>
      <c r="AW1180" s="13" t="s">
        <v>41</v>
      </c>
      <c r="AX1180" s="13" t="s">
        <v>79</v>
      </c>
      <c r="AY1180" s="231" t="s">
        <v>151</v>
      </c>
    </row>
    <row r="1181" spans="2:65" s="13" customFormat="1" x14ac:dyDescent="0.3">
      <c r="B1181" s="220"/>
      <c r="C1181" s="221"/>
      <c r="D1181" s="207" t="s">
        <v>162</v>
      </c>
      <c r="E1181" s="232" t="s">
        <v>77</v>
      </c>
      <c r="F1181" s="233" t="s">
        <v>1250</v>
      </c>
      <c r="G1181" s="221"/>
      <c r="H1181" s="234">
        <v>9.6</v>
      </c>
      <c r="I1181" s="226"/>
      <c r="J1181" s="221"/>
      <c r="K1181" s="221"/>
      <c r="L1181" s="227"/>
      <c r="M1181" s="228"/>
      <c r="N1181" s="229"/>
      <c r="O1181" s="229"/>
      <c r="P1181" s="229"/>
      <c r="Q1181" s="229"/>
      <c r="R1181" s="229"/>
      <c r="S1181" s="229"/>
      <c r="T1181" s="230"/>
      <c r="AT1181" s="231" t="s">
        <v>162</v>
      </c>
      <c r="AU1181" s="231" t="s">
        <v>90</v>
      </c>
      <c r="AV1181" s="13" t="s">
        <v>90</v>
      </c>
      <c r="AW1181" s="13" t="s">
        <v>41</v>
      </c>
      <c r="AX1181" s="13" t="s">
        <v>79</v>
      </c>
      <c r="AY1181" s="231" t="s">
        <v>151</v>
      </c>
    </row>
    <row r="1182" spans="2:65" s="13" customFormat="1" x14ac:dyDescent="0.3">
      <c r="B1182" s="220"/>
      <c r="C1182" s="221"/>
      <c r="D1182" s="207" t="s">
        <v>162</v>
      </c>
      <c r="E1182" s="232" t="s">
        <v>77</v>
      </c>
      <c r="F1182" s="233" t="s">
        <v>570</v>
      </c>
      <c r="G1182" s="221"/>
      <c r="H1182" s="234">
        <v>16.8</v>
      </c>
      <c r="I1182" s="226"/>
      <c r="J1182" s="221"/>
      <c r="K1182" s="221"/>
      <c r="L1182" s="227"/>
      <c r="M1182" s="228"/>
      <c r="N1182" s="229"/>
      <c r="O1182" s="229"/>
      <c r="P1182" s="229"/>
      <c r="Q1182" s="229"/>
      <c r="R1182" s="229"/>
      <c r="S1182" s="229"/>
      <c r="T1182" s="230"/>
      <c r="AT1182" s="231" t="s">
        <v>162</v>
      </c>
      <c r="AU1182" s="231" t="s">
        <v>90</v>
      </c>
      <c r="AV1182" s="13" t="s">
        <v>90</v>
      </c>
      <c r="AW1182" s="13" t="s">
        <v>41</v>
      </c>
      <c r="AX1182" s="13" t="s">
        <v>79</v>
      </c>
      <c r="AY1182" s="231" t="s">
        <v>151</v>
      </c>
    </row>
    <row r="1183" spans="2:65" s="13" customFormat="1" x14ac:dyDescent="0.3">
      <c r="B1183" s="220"/>
      <c r="C1183" s="221"/>
      <c r="D1183" s="207" t="s">
        <v>162</v>
      </c>
      <c r="E1183" s="232" t="s">
        <v>77</v>
      </c>
      <c r="F1183" s="233" t="s">
        <v>571</v>
      </c>
      <c r="G1183" s="221"/>
      <c r="H1183" s="234">
        <v>12</v>
      </c>
      <c r="I1183" s="226"/>
      <c r="J1183" s="221"/>
      <c r="K1183" s="221"/>
      <c r="L1183" s="227"/>
      <c r="M1183" s="228"/>
      <c r="N1183" s="229"/>
      <c r="O1183" s="229"/>
      <c r="P1183" s="229"/>
      <c r="Q1183" s="229"/>
      <c r="R1183" s="229"/>
      <c r="S1183" s="229"/>
      <c r="T1183" s="230"/>
      <c r="AT1183" s="231" t="s">
        <v>162</v>
      </c>
      <c r="AU1183" s="231" t="s">
        <v>90</v>
      </c>
      <c r="AV1183" s="13" t="s">
        <v>90</v>
      </c>
      <c r="AW1183" s="13" t="s">
        <v>41</v>
      </c>
      <c r="AX1183" s="13" t="s">
        <v>79</v>
      </c>
      <c r="AY1183" s="231" t="s">
        <v>151</v>
      </c>
    </row>
    <row r="1184" spans="2:65" s="13" customFormat="1" x14ac:dyDescent="0.3">
      <c r="B1184" s="220"/>
      <c r="C1184" s="221"/>
      <c r="D1184" s="207" t="s">
        <v>162</v>
      </c>
      <c r="E1184" s="232" t="s">
        <v>77</v>
      </c>
      <c r="F1184" s="233" t="s">
        <v>572</v>
      </c>
      <c r="G1184" s="221"/>
      <c r="H1184" s="234">
        <v>2</v>
      </c>
      <c r="I1184" s="226"/>
      <c r="J1184" s="221"/>
      <c r="K1184" s="221"/>
      <c r="L1184" s="227"/>
      <c r="M1184" s="228"/>
      <c r="N1184" s="229"/>
      <c r="O1184" s="229"/>
      <c r="P1184" s="229"/>
      <c r="Q1184" s="229"/>
      <c r="R1184" s="229"/>
      <c r="S1184" s="229"/>
      <c r="T1184" s="230"/>
      <c r="AT1184" s="231" t="s">
        <v>162</v>
      </c>
      <c r="AU1184" s="231" t="s">
        <v>90</v>
      </c>
      <c r="AV1184" s="13" t="s">
        <v>90</v>
      </c>
      <c r="AW1184" s="13" t="s">
        <v>41</v>
      </c>
      <c r="AX1184" s="13" t="s">
        <v>79</v>
      </c>
      <c r="AY1184" s="231" t="s">
        <v>151</v>
      </c>
    </row>
    <row r="1185" spans="2:65" s="13" customFormat="1" x14ac:dyDescent="0.3">
      <c r="B1185" s="220"/>
      <c r="C1185" s="221"/>
      <c r="D1185" s="207" t="s">
        <v>162</v>
      </c>
      <c r="E1185" s="232" t="s">
        <v>77</v>
      </c>
      <c r="F1185" s="233" t="s">
        <v>1251</v>
      </c>
      <c r="G1185" s="221"/>
      <c r="H1185" s="234">
        <v>19.2</v>
      </c>
      <c r="I1185" s="226"/>
      <c r="J1185" s="221"/>
      <c r="K1185" s="221"/>
      <c r="L1185" s="227"/>
      <c r="M1185" s="228"/>
      <c r="N1185" s="229"/>
      <c r="O1185" s="229"/>
      <c r="P1185" s="229"/>
      <c r="Q1185" s="229"/>
      <c r="R1185" s="229"/>
      <c r="S1185" s="229"/>
      <c r="T1185" s="230"/>
      <c r="AT1185" s="231" t="s">
        <v>162</v>
      </c>
      <c r="AU1185" s="231" t="s">
        <v>90</v>
      </c>
      <c r="AV1185" s="13" t="s">
        <v>90</v>
      </c>
      <c r="AW1185" s="13" t="s">
        <v>41</v>
      </c>
      <c r="AX1185" s="13" t="s">
        <v>79</v>
      </c>
      <c r="AY1185" s="231" t="s">
        <v>151</v>
      </c>
    </row>
    <row r="1186" spans="2:65" s="13" customFormat="1" x14ac:dyDescent="0.3">
      <c r="B1186" s="220"/>
      <c r="C1186" s="221"/>
      <c r="D1186" s="207" t="s">
        <v>162</v>
      </c>
      <c r="E1186" s="232" t="s">
        <v>77</v>
      </c>
      <c r="F1186" s="233" t="s">
        <v>1252</v>
      </c>
      <c r="G1186" s="221"/>
      <c r="H1186" s="234">
        <v>14.4</v>
      </c>
      <c r="I1186" s="226"/>
      <c r="J1186" s="221"/>
      <c r="K1186" s="221"/>
      <c r="L1186" s="227"/>
      <c r="M1186" s="228"/>
      <c r="N1186" s="229"/>
      <c r="O1186" s="229"/>
      <c r="P1186" s="229"/>
      <c r="Q1186" s="229"/>
      <c r="R1186" s="229"/>
      <c r="S1186" s="229"/>
      <c r="T1186" s="230"/>
      <c r="AT1186" s="231" t="s">
        <v>162</v>
      </c>
      <c r="AU1186" s="231" t="s">
        <v>90</v>
      </c>
      <c r="AV1186" s="13" t="s">
        <v>90</v>
      </c>
      <c r="AW1186" s="13" t="s">
        <v>41</v>
      </c>
      <c r="AX1186" s="13" t="s">
        <v>79</v>
      </c>
      <c r="AY1186" s="231" t="s">
        <v>151</v>
      </c>
    </row>
    <row r="1187" spans="2:65" s="14" customFormat="1" x14ac:dyDescent="0.3">
      <c r="B1187" s="235"/>
      <c r="C1187" s="236"/>
      <c r="D1187" s="222" t="s">
        <v>162</v>
      </c>
      <c r="E1187" s="237" t="s">
        <v>77</v>
      </c>
      <c r="F1187" s="238" t="s">
        <v>174</v>
      </c>
      <c r="G1187" s="236"/>
      <c r="H1187" s="239">
        <v>186.8</v>
      </c>
      <c r="I1187" s="240"/>
      <c r="J1187" s="236"/>
      <c r="K1187" s="236"/>
      <c r="L1187" s="241"/>
      <c r="M1187" s="242"/>
      <c r="N1187" s="243"/>
      <c r="O1187" s="243"/>
      <c r="P1187" s="243"/>
      <c r="Q1187" s="243"/>
      <c r="R1187" s="243"/>
      <c r="S1187" s="243"/>
      <c r="T1187" s="244"/>
      <c r="AT1187" s="245" t="s">
        <v>162</v>
      </c>
      <c r="AU1187" s="245" t="s">
        <v>90</v>
      </c>
      <c r="AV1187" s="14" t="s">
        <v>158</v>
      </c>
      <c r="AW1187" s="14" t="s">
        <v>41</v>
      </c>
      <c r="AX1187" s="14" t="s">
        <v>23</v>
      </c>
      <c r="AY1187" s="245" t="s">
        <v>151</v>
      </c>
    </row>
    <row r="1188" spans="2:65" s="1" customFormat="1" ht="22.5" customHeight="1" x14ac:dyDescent="0.3">
      <c r="B1188" s="36"/>
      <c r="C1188" s="195" t="s">
        <v>1253</v>
      </c>
      <c r="D1188" s="195" t="s">
        <v>153</v>
      </c>
      <c r="E1188" s="196" t="s">
        <v>1254</v>
      </c>
      <c r="F1188" s="197" t="s">
        <v>1255</v>
      </c>
      <c r="G1188" s="198" t="s">
        <v>156</v>
      </c>
      <c r="H1188" s="199">
        <v>6.9980000000000002</v>
      </c>
      <c r="I1188" s="200"/>
      <c r="J1188" s="201">
        <f>ROUND(I1188*H1188,2)</f>
        <v>0</v>
      </c>
      <c r="K1188" s="197" t="s">
        <v>157</v>
      </c>
      <c r="L1188" s="56"/>
      <c r="M1188" s="202" t="s">
        <v>77</v>
      </c>
      <c r="N1188" s="203" t="s">
        <v>50</v>
      </c>
      <c r="O1188" s="37"/>
      <c r="P1188" s="204">
        <f>O1188*H1188</f>
        <v>0</v>
      </c>
      <c r="Q1188" s="204">
        <v>6.5529999999999998E-3</v>
      </c>
      <c r="R1188" s="204">
        <f>Q1188*H1188</f>
        <v>4.5857894000000003E-2</v>
      </c>
      <c r="S1188" s="204">
        <v>0</v>
      </c>
      <c r="T1188" s="205">
        <f>S1188*H1188</f>
        <v>0</v>
      </c>
      <c r="AR1188" s="19" t="s">
        <v>271</v>
      </c>
      <c r="AT1188" s="19" t="s">
        <v>153</v>
      </c>
      <c r="AU1188" s="19" t="s">
        <v>90</v>
      </c>
      <c r="AY1188" s="19" t="s">
        <v>151</v>
      </c>
      <c r="BE1188" s="206">
        <f>IF(N1188="základní",J1188,0)</f>
        <v>0</v>
      </c>
      <c r="BF1188" s="206">
        <f>IF(N1188="snížená",J1188,0)</f>
        <v>0</v>
      </c>
      <c r="BG1188" s="206">
        <f>IF(N1188="zákl. přenesená",J1188,0)</f>
        <v>0</v>
      </c>
      <c r="BH1188" s="206">
        <f>IF(N1188="sníž. přenesená",J1188,0)</f>
        <v>0</v>
      </c>
      <c r="BI1188" s="206">
        <f>IF(N1188="nulová",J1188,0)</f>
        <v>0</v>
      </c>
      <c r="BJ1188" s="19" t="s">
        <v>90</v>
      </c>
      <c r="BK1188" s="206">
        <f>ROUND(I1188*H1188,2)</f>
        <v>0</v>
      </c>
      <c r="BL1188" s="19" t="s">
        <v>271</v>
      </c>
      <c r="BM1188" s="19" t="s">
        <v>1256</v>
      </c>
    </row>
    <row r="1189" spans="2:65" s="1" customFormat="1" ht="27" x14ac:dyDescent="0.3">
      <c r="B1189" s="36"/>
      <c r="C1189" s="58"/>
      <c r="D1189" s="207" t="s">
        <v>160</v>
      </c>
      <c r="E1189" s="58"/>
      <c r="F1189" s="208" t="s">
        <v>1257</v>
      </c>
      <c r="G1189" s="58"/>
      <c r="H1189" s="58"/>
      <c r="I1189" s="163"/>
      <c r="J1189" s="58"/>
      <c r="K1189" s="58"/>
      <c r="L1189" s="56"/>
      <c r="M1189" s="73"/>
      <c r="N1189" s="37"/>
      <c r="O1189" s="37"/>
      <c r="P1189" s="37"/>
      <c r="Q1189" s="37"/>
      <c r="R1189" s="37"/>
      <c r="S1189" s="37"/>
      <c r="T1189" s="74"/>
      <c r="AT1189" s="19" t="s">
        <v>160</v>
      </c>
      <c r="AU1189" s="19" t="s">
        <v>90</v>
      </c>
    </row>
    <row r="1190" spans="2:65" s="12" customFormat="1" x14ac:dyDescent="0.3">
      <c r="B1190" s="209"/>
      <c r="C1190" s="210"/>
      <c r="D1190" s="207" t="s">
        <v>162</v>
      </c>
      <c r="E1190" s="211" t="s">
        <v>77</v>
      </c>
      <c r="F1190" s="212" t="s">
        <v>163</v>
      </c>
      <c r="G1190" s="210"/>
      <c r="H1190" s="213" t="s">
        <v>77</v>
      </c>
      <c r="I1190" s="214"/>
      <c r="J1190" s="210"/>
      <c r="K1190" s="210"/>
      <c r="L1190" s="215"/>
      <c r="M1190" s="216"/>
      <c r="N1190" s="217"/>
      <c r="O1190" s="217"/>
      <c r="P1190" s="217"/>
      <c r="Q1190" s="217"/>
      <c r="R1190" s="217"/>
      <c r="S1190" s="217"/>
      <c r="T1190" s="218"/>
      <c r="AT1190" s="219" t="s">
        <v>162</v>
      </c>
      <c r="AU1190" s="219" t="s">
        <v>90</v>
      </c>
      <c r="AV1190" s="12" t="s">
        <v>23</v>
      </c>
      <c r="AW1190" s="12" t="s">
        <v>41</v>
      </c>
      <c r="AX1190" s="12" t="s">
        <v>79</v>
      </c>
      <c r="AY1190" s="219" t="s">
        <v>151</v>
      </c>
    </row>
    <row r="1191" spans="2:65" s="12" customFormat="1" x14ac:dyDescent="0.3">
      <c r="B1191" s="209"/>
      <c r="C1191" s="210"/>
      <c r="D1191" s="207" t="s">
        <v>162</v>
      </c>
      <c r="E1191" s="211" t="s">
        <v>77</v>
      </c>
      <c r="F1191" s="212" t="s">
        <v>1258</v>
      </c>
      <c r="G1191" s="210"/>
      <c r="H1191" s="213" t="s">
        <v>77</v>
      </c>
      <c r="I1191" s="214"/>
      <c r="J1191" s="210"/>
      <c r="K1191" s="210"/>
      <c r="L1191" s="215"/>
      <c r="M1191" s="216"/>
      <c r="N1191" s="217"/>
      <c r="O1191" s="217"/>
      <c r="P1191" s="217"/>
      <c r="Q1191" s="217"/>
      <c r="R1191" s="217"/>
      <c r="S1191" s="217"/>
      <c r="T1191" s="218"/>
      <c r="AT1191" s="219" t="s">
        <v>162</v>
      </c>
      <c r="AU1191" s="219" t="s">
        <v>90</v>
      </c>
      <c r="AV1191" s="12" t="s">
        <v>23</v>
      </c>
      <c r="AW1191" s="12" t="s">
        <v>41</v>
      </c>
      <c r="AX1191" s="12" t="s">
        <v>79</v>
      </c>
      <c r="AY1191" s="219" t="s">
        <v>151</v>
      </c>
    </row>
    <row r="1192" spans="2:65" s="13" customFormat="1" x14ac:dyDescent="0.3">
      <c r="B1192" s="220"/>
      <c r="C1192" s="221"/>
      <c r="D1192" s="207" t="s">
        <v>162</v>
      </c>
      <c r="E1192" s="232" t="s">
        <v>77</v>
      </c>
      <c r="F1192" s="233" t="s">
        <v>747</v>
      </c>
      <c r="G1192" s="221"/>
      <c r="H1192" s="234">
        <v>6.048</v>
      </c>
      <c r="I1192" s="226"/>
      <c r="J1192" s="221"/>
      <c r="K1192" s="221"/>
      <c r="L1192" s="227"/>
      <c r="M1192" s="228"/>
      <c r="N1192" s="229"/>
      <c r="O1192" s="229"/>
      <c r="P1192" s="229"/>
      <c r="Q1192" s="229"/>
      <c r="R1192" s="229"/>
      <c r="S1192" s="229"/>
      <c r="T1192" s="230"/>
      <c r="AT1192" s="231" t="s">
        <v>162</v>
      </c>
      <c r="AU1192" s="231" t="s">
        <v>90</v>
      </c>
      <c r="AV1192" s="13" t="s">
        <v>90</v>
      </c>
      <c r="AW1192" s="13" t="s">
        <v>41</v>
      </c>
      <c r="AX1192" s="13" t="s">
        <v>79</v>
      </c>
      <c r="AY1192" s="231" t="s">
        <v>151</v>
      </c>
    </row>
    <row r="1193" spans="2:65" s="12" customFormat="1" x14ac:dyDescent="0.3">
      <c r="B1193" s="209"/>
      <c r="C1193" s="210"/>
      <c r="D1193" s="207" t="s">
        <v>162</v>
      </c>
      <c r="E1193" s="211" t="s">
        <v>77</v>
      </c>
      <c r="F1193" s="212" t="s">
        <v>1259</v>
      </c>
      <c r="G1193" s="210"/>
      <c r="H1193" s="213" t="s">
        <v>77</v>
      </c>
      <c r="I1193" s="214"/>
      <c r="J1193" s="210"/>
      <c r="K1193" s="210"/>
      <c r="L1193" s="215"/>
      <c r="M1193" s="216"/>
      <c r="N1193" s="217"/>
      <c r="O1193" s="217"/>
      <c r="P1193" s="217"/>
      <c r="Q1193" s="217"/>
      <c r="R1193" s="217"/>
      <c r="S1193" s="217"/>
      <c r="T1193" s="218"/>
      <c r="AT1193" s="219" t="s">
        <v>162</v>
      </c>
      <c r="AU1193" s="219" t="s">
        <v>90</v>
      </c>
      <c r="AV1193" s="12" t="s">
        <v>23</v>
      </c>
      <c r="AW1193" s="12" t="s">
        <v>41</v>
      </c>
      <c r="AX1193" s="12" t="s">
        <v>79</v>
      </c>
      <c r="AY1193" s="219" t="s">
        <v>151</v>
      </c>
    </row>
    <row r="1194" spans="2:65" s="13" customFormat="1" x14ac:dyDescent="0.3">
      <c r="B1194" s="220"/>
      <c r="C1194" s="221"/>
      <c r="D1194" s="207" t="s">
        <v>162</v>
      </c>
      <c r="E1194" s="232" t="s">
        <v>77</v>
      </c>
      <c r="F1194" s="233" t="s">
        <v>1232</v>
      </c>
      <c r="G1194" s="221"/>
      <c r="H1194" s="234">
        <v>0.95</v>
      </c>
      <c r="I1194" s="226"/>
      <c r="J1194" s="221"/>
      <c r="K1194" s="221"/>
      <c r="L1194" s="227"/>
      <c r="M1194" s="228"/>
      <c r="N1194" s="229"/>
      <c r="O1194" s="229"/>
      <c r="P1194" s="229"/>
      <c r="Q1194" s="229"/>
      <c r="R1194" s="229"/>
      <c r="S1194" s="229"/>
      <c r="T1194" s="230"/>
      <c r="AT1194" s="231" t="s">
        <v>162</v>
      </c>
      <c r="AU1194" s="231" t="s">
        <v>90</v>
      </c>
      <c r="AV1194" s="13" t="s">
        <v>90</v>
      </c>
      <c r="AW1194" s="13" t="s">
        <v>41</v>
      </c>
      <c r="AX1194" s="13" t="s">
        <v>79</v>
      </c>
      <c r="AY1194" s="231" t="s">
        <v>151</v>
      </c>
    </row>
    <row r="1195" spans="2:65" s="14" customFormat="1" x14ac:dyDescent="0.3">
      <c r="B1195" s="235"/>
      <c r="C1195" s="236"/>
      <c r="D1195" s="222" t="s">
        <v>162</v>
      </c>
      <c r="E1195" s="237" t="s">
        <v>77</v>
      </c>
      <c r="F1195" s="238" t="s">
        <v>174</v>
      </c>
      <c r="G1195" s="236"/>
      <c r="H1195" s="239">
        <v>6.9980000000000002</v>
      </c>
      <c r="I1195" s="240"/>
      <c r="J1195" s="236"/>
      <c r="K1195" s="236"/>
      <c r="L1195" s="241"/>
      <c r="M1195" s="242"/>
      <c r="N1195" s="243"/>
      <c r="O1195" s="243"/>
      <c r="P1195" s="243"/>
      <c r="Q1195" s="243"/>
      <c r="R1195" s="243"/>
      <c r="S1195" s="243"/>
      <c r="T1195" s="244"/>
      <c r="AT1195" s="245" t="s">
        <v>162</v>
      </c>
      <c r="AU1195" s="245" t="s">
        <v>90</v>
      </c>
      <c r="AV1195" s="14" t="s">
        <v>158</v>
      </c>
      <c r="AW1195" s="14" t="s">
        <v>41</v>
      </c>
      <c r="AX1195" s="14" t="s">
        <v>23</v>
      </c>
      <c r="AY1195" s="245" t="s">
        <v>151</v>
      </c>
    </row>
    <row r="1196" spans="2:65" s="1" customFormat="1" ht="22.5" customHeight="1" x14ac:dyDescent="0.3">
      <c r="B1196" s="36"/>
      <c r="C1196" s="195" t="s">
        <v>1260</v>
      </c>
      <c r="D1196" s="195" t="s">
        <v>153</v>
      </c>
      <c r="E1196" s="196" t="s">
        <v>1261</v>
      </c>
      <c r="F1196" s="197" t="s">
        <v>1262</v>
      </c>
      <c r="G1196" s="198" t="s">
        <v>252</v>
      </c>
      <c r="H1196" s="199">
        <v>20.399999999999999</v>
      </c>
      <c r="I1196" s="200"/>
      <c r="J1196" s="201">
        <f>ROUND(I1196*H1196,2)</f>
        <v>0</v>
      </c>
      <c r="K1196" s="197" t="s">
        <v>157</v>
      </c>
      <c r="L1196" s="56"/>
      <c r="M1196" s="202" t="s">
        <v>77</v>
      </c>
      <c r="N1196" s="203" t="s">
        <v>50</v>
      </c>
      <c r="O1196" s="37"/>
      <c r="P1196" s="204">
        <f>O1196*H1196</f>
        <v>0</v>
      </c>
      <c r="Q1196" s="204">
        <v>1.5943999999999999E-3</v>
      </c>
      <c r="R1196" s="204">
        <f>Q1196*H1196</f>
        <v>3.2525759999999994E-2</v>
      </c>
      <c r="S1196" s="204">
        <v>0</v>
      </c>
      <c r="T1196" s="205">
        <f>S1196*H1196</f>
        <v>0</v>
      </c>
      <c r="AR1196" s="19" t="s">
        <v>271</v>
      </c>
      <c r="AT1196" s="19" t="s">
        <v>153</v>
      </c>
      <c r="AU1196" s="19" t="s">
        <v>90</v>
      </c>
      <c r="AY1196" s="19" t="s">
        <v>151</v>
      </c>
      <c r="BE1196" s="206">
        <f>IF(N1196="základní",J1196,0)</f>
        <v>0</v>
      </c>
      <c r="BF1196" s="206">
        <f>IF(N1196="snížená",J1196,0)</f>
        <v>0</v>
      </c>
      <c r="BG1196" s="206">
        <f>IF(N1196="zákl. přenesená",J1196,0)</f>
        <v>0</v>
      </c>
      <c r="BH1196" s="206">
        <f>IF(N1196="sníž. přenesená",J1196,0)</f>
        <v>0</v>
      </c>
      <c r="BI1196" s="206">
        <f>IF(N1196="nulová",J1196,0)</f>
        <v>0</v>
      </c>
      <c r="BJ1196" s="19" t="s">
        <v>90</v>
      </c>
      <c r="BK1196" s="206">
        <f>ROUND(I1196*H1196,2)</f>
        <v>0</v>
      </c>
      <c r="BL1196" s="19" t="s">
        <v>271</v>
      </c>
      <c r="BM1196" s="19" t="s">
        <v>1263</v>
      </c>
    </row>
    <row r="1197" spans="2:65" s="1" customFormat="1" ht="27" x14ac:dyDescent="0.3">
      <c r="B1197" s="36"/>
      <c r="C1197" s="58"/>
      <c r="D1197" s="207" t="s">
        <v>160</v>
      </c>
      <c r="E1197" s="58"/>
      <c r="F1197" s="208" t="s">
        <v>1264</v>
      </c>
      <c r="G1197" s="58"/>
      <c r="H1197" s="58"/>
      <c r="I1197" s="163"/>
      <c r="J1197" s="58"/>
      <c r="K1197" s="58"/>
      <c r="L1197" s="56"/>
      <c r="M1197" s="73"/>
      <c r="N1197" s="37"/>
      <c r="O1197" s="37"/>
      <c r="P1197" s="37"/>
      <c r="Q1197" s="37"/>
      <c r="R1197" s="37"/>
      <c r="S1197" s="37"/>
      <c r="T1197" s="74"/>
      <c r="AT1197" s="19" t="s">
        <v>160</v>
      </c>
      <c r="AU1197" s="19" t="s">
        <v>90</v>
      </c>
    </row>
    <row r="1198" spans="2:65" s="12" customFormat="1" x14ac:dyDescent="0.3">
      <c r="B1198" s="209"/>
      <c r="C1198" s="210"/>
      <c r="D1198" s="207" t="s">
        <v>162</v>
      </c>
      <c r="E1198" s="211" t="s">
        <v>77</v>
      </c>
      <c r="F1198" s="212" t="s">
        <v>1265</v>
      </c>
      <c r="G1198" s="210"/>
      <c r="H1198" s="213" t="s">
        <v>77</v>
      </c>
      <c r="I1198" s="214"/>
      <c r="J1198" s="210"/>
      <c r="K1198" s="210"/>
      <c r="L1198" s="215"/>
      <c r="M1198" s="216"/>
      <c r="N1198" s="217"/>
      <c r="O1198" s="217"/>
      <c r="P1198" s="217"/>
      <c r="Q1198" s="217"/>
      <c r="R1198" s="217"/>
      <c r="S1198" s="217"/>
      <c r="T1198" s="218"/>
      <c r="AT1198" s="219" t="s">
        <v>162</v>
      </c>
      <c r="AU1198" s="219" t="s">
        <v>90</v>
      </c>
      <c r="AV1198" s="12" t="s">
        <v>23</v>
      </c>
      <c r="AW1198" s="12" t="s">
        <v>41</v>
      </c>
      <c r="AX1198" s="12" t="s">
        <v>79</v>
      </c>
      <c r="AY1198" s="219" t="s">
        <v>151</v>
      </c>
    </row>
    <row r="1199" spans="2:65" s="12" customFormat="1" x14ac:dyDescent="0.3">
      <c r="B1199" s="209"/>
      <c r="C1199" s="210"/>
      <c r="D1199" s="207" t="s">
        <v>162</v>
      </c>
      <c r="E1199" s="211" t="s">
        <v>77</v>
      </c>
      <c r="F1199" s="212" t="s">
        <v>229</v>
      </c>
      <c r="G1199" s="210"/>
      <c r="H1199" s="213" t="s">
        <v>77</v>
      </c>
      <c r="I1199" s="214"/>
      <c r="J1199" s="210"/>
      <c r="K1199" s="210"/>
      <c r="L1199" s="215"/>
      <c r="M1199" s="216"/>
      <c r="N1199" s="217"/>
      <c r="O1199" s="217"/>
      <c r="P1199" s="217"/>
      <c r="Q1199" s="217"/>
      <c r="R1199" s="217"/>
      <c r="S1199" s="217"/>
      <c r="T1199" s="218"/>
      <c r="AT1199" s="219" t="s">
        <v>162</v>
      </c>
      <c r="AU1199" s="219" t="s">
        <v>90</v>
      </c>
      <c r="AV1199" s="12" t="s">
        <v>23</v>
      </c>
      <c r="AW1199" s="12" t="s">
        <v>41</v>
      </c>
      <c r="AX1199" s="12" t="s">
        <v>79</v>
      </c>
      <c r="AY1199" s="219" t="s">
        <v>151</v>
      </c>
    </row>
    <row r="1200" spans="2:65" s="13" customFormat="1" x14ac:dyDescent="0.3">
      <c r="B1200" s="220"/>
      <c r="C1200" s="221"/>
      <c r="D1200" s="207" t="s">
        <v>162</v>
      </c>
      <c r="E1200" s="232" t="s">
        <v>77</v>
      </c>
      <c r="F1200" s="233" t="s">
        <v>568</v>
      </c>
      <c r="G1200" s="221"/>
      <c r="H1200" s="234">
        <v>9.6</v>
      </c>
      <c r="I1200" s="226"/>
      <c r="J1200" s="221"/>
      <c r="K1200" s="221"/>
      <c r="L1200" s="227"/>
      <c r="M1200" s="228"/>
      <c r="N1200" s="229"/>
      <c r="O1200" s="229"/>
      <c r="P1200" s="229"/>
      <c r="Q1200" s="229"/>
      <c r="R1200" s="229"/>
      <c r="S1200" s="229"/>
      <c r="T1200" s="230"/>
      <c r="AT1200" s="231" t="s">
        <v>162</v>
      </c>
      <c r="AU1200" s="231" t="s">
        <v>90</v>
      </c>
      <c r="AV1200" s="13" t="s">
        <v>90</v>
      </c>
      <c r="AW1200" s="13" t="s">
        <v>41</v>
      </c>
      <c r="AX1200" s="13" t="s">
        <v>79</v>
      </c>
      <c r="AY1200" s="231" t="s">
        <v>151</v>
      </c>
    </row>
    <row r="1201" spans="2:65" s="12" customFormat="1" x14ac:dyDescent="0.3">
      <c r="B1201" s="209"/>
      <c r="C1201" s="210"/>
      <c r="D1201" s="207" t="s">
        <v>162</v>
      </c>
      <c r="E1201" s="211" t="s">
        <v>77</v>
      </c>
      <c r="F1201" s="212" t="s">
        <v>232</v>
      </c>
      <c r="G1201" s="210"/>
      <c r="H1201" s="213" t="s">
        <v>77</v>
      </c>
      <c r="I1201" s="214"/>
      <c r="J1201" s="210"/>
      <c r="K1201" s="210"/>
      <c r="L1201" s="215"/>
      <c r="M1201" s="216"/>
      <c r="N1201" s="217"/>
      <c r="O1201" s="217"/>
      <c r="P1201" s="217"/>
      <c r="Q1201" s="217"/>
      <c r="R1201" s="217"/>
      <c r="S1201" s="217"/>
      <c r="T1201" s="218"/>
      <c r="AT1201" s="219" t="s">
        <v>162</v>
      </c>
      <c r="AU1201" s="219" t="s">
        <v>90</v>
      </c>
      <c r="AV1201" s="12" t="s">
        <v>23</v>
      </c>
      <c r="AW1201" s="12" t="s">
        <v>41</v>
      </c>
      <c r="AX1201" s="12" t="s">
        <v>79</v>
      </c>
      <c r="AY1201" s="219" t="s">
        <v>151</v>
      </c>
    </row>
    <row r="1202" spans="2:65" s="13" customFormat="1" x14ac:dyDescent="0.3">
      <c r="B1202" s="220"/>
      <c r="C1202" s="221"/>
      <c r="D1202" s="207" t="s">
        <v>162</v>
      </c>
      <c r="E1202" s="232" t="s">
        <v>77</v>
      </c>
      <c r="F1202" s="233" t="s">
        <v>575</v>
      </c>
      <c r="G1202" s="221"/>
      <c r="H1202" s="234">
        <v>4.2</v>
      </c>
      <c r="I1202" s="226"/>
      <c r="J1202" s="221"/>
      <c r="K1202" s="221"/>
      <c r="L1202" s="227"/>
      <c r="M1202" s="228"/>
      <c r="N1202" s="229"/>
      <c r="O1202" s="229"/>
      <c r="P1202" s="229"/>
      <c r="Q1202" s="229"/>
      <c r="R1202" s="229"/>
      <c r="S1202" s="229"/>
      <c r="T1202" s="230"/>
      <c r="AT1202" s="231" t="s">
        <v>162</v>
      </c>
      <c r="AU1202" s="231" t="s">
        <v>90</v>
      </c>
      <c r="AV1202" s="13" t="s">
        <v>90</v>
      </c>
      <c r="AW1202" s="13" t="s">
        <v>41</v>
      </c>
      <c r="AX1202" s="13" t="s">
        <v>79</v>
      </c>
      <c r="AY1202" s="231" t="s">
        <v>151</v>
      </c>
    </row>
    <row r="1203" spans="2:65" s="13" customFormat="1" x14ac:dyDescent="0.3">
      <c r="B1203" s="220"/>
      <c r="C1203" s="221"/>
      <c r="D1203" s="207" t="s">
        <v>162</v>
      </c>
      <c r="E1203" s="232" t="s">
        <v>77</v>
      </c>
      <c r="F1203" s="233" t="s">
        <v>576</v>
      </c>
      <c r="G1203" s="221"/>
      <c r="H1203" s="234">
        <v>3.6</v>
      </c>
      <c r="I1203" s="226"/>
      <c r="J1203" s="221"/>
      <c r="K1203" s="221"/>
      <c r="L1203" s="227"/>
      <c r="M1203" s="228"/>
      <c r="N1203" s="229"/>
      <c r="O1203" s="229"/>
      <c r="P1203" s="229"/>
      <c r="Q1203" s="229"/>
      <c r="R1203" s="229"/>
      <c r="S1203" s="229"/>
      <c r="T1203" s="230"/>
      <c r="AT1203" s="231" t="s">
        <v>162</v>
      </c>
      <c r="AU1203" s="231" t="s">
        <v>90</v>
      </c>
      <c r="AV1203" s="13" t="s">
        <v>90</v>
      </c>
      <c r="AW1203" s="13" t="s">
        <v>41</v>
      </c>
      <c r="AX1203" s="13" t="s">
        <v>79</v>
      </c>
      <c r="AY1203" s="231" t="s">
        <v>151</v>
      </c>
    </row>
    <row r="1204" spans="2:65" s="13" customFormat="1" x14ac:dyDescent="0.3">
      <c r="B1204" s="220"/>
      <c r="C1204" s="221"/>
      <c r="D1204" s="207" t="s">
        <v>162</v>
      </c>
      <c r="E1204" s="232" t="s">
        <v>77</v>
      </c>
      <c r="F1204" s="233" t="s">
        <v>577</v>
      </c>
      <c r="G1204" s="221"/>
      <c r="H1204" s="234">
        <v>3</v>
      </c>
      <c r="I1204" s="226"/>
      <c r="J1204" s="221"/>
      <c r="K1204" s="221"/>
      <c r="L1204" s="227"/>
      <c r="M1204" s="228"/>
      <c r="N1204" s="229"/>
      <c r="O1204" s="229"/>
      <c r="P1204" s="229"/>
      <c r="Q1204" s="229"/>
      <c r="R1204" s="229"/>
      <c r="S1204" s="229"/>
      <c r="T1204" s="230"/>
      <c r="AT1204" s="231" t="s">
        <v>162</v>
      </c>
      <c r="AU1204" s="231" t="s">
        <v>90</v>
      </c>
      <c r="AV1204" s="13" t="s">
        <v>90</v>
      </c>
      <c r="AW1204" s="13" t="s">
        <v>41</v>
      </c>
      <c r="AX1204" s="13" t="s">
        <v>79</v>
      </c>
      <c r="AY1204" s="231" t="s">
        <v>151</v>
      </c>
    </row>
    <row r="1205" spans="2:65" s="14" customFormat="1" x14ac:dyDescent="0.3">
      <c r="B1205" s="235"/>
      <c r="C1205" s="236"/>
      <c r="D1205" s="222" t="s">
        <v>162</v>
      </c>
      <c r="E1205" s="237" t="s">
        <v>77</v>
      </c>
      <c r="F1205" s="238" t="s">
        <v>174</v>
      </c>
      <c r="G1205" s="236"/>
      <c r="H1205" s="239">
        <v>20.399999999999999</v>
      </c>
      <c r="I1205" s="240"/>
      <c r="J1205" s="236"/>
      <c r="K1205" s="236"/>
      <c r="L1205" s="241"/>
      <c r="M1205" s="242"/>
      <c r="N1205" s="243"/>
      <c r="O1205" s="243"/>
      <c r="P1205" s="243"/>
      <c r="Q1205" s="243"/>
      <c r="R1205" s="243"/>
      <c r="S1205" s="243"/>
      <c r="T1205" s="244"/>
      <c r="AT1205" s="245" t="s">
        <v>162</v>
      </c>
      <c r="AU1205" s="245" t="s">
        <v>90</v>
      </c>
      <c r="AV1205" s="14" t="s">
        <v>158</v>
      </c>
      <c r="AW1205" s="14" t="s">
        <v>41</v>
      </c>
      <c r="AX1205" s="14" t="s">
        <v>23</v>
      </c>
      <c r="AY1205" s="245" t="s">
        <v>151</v>
      </c>
    </row>
    <row r="1206" spans="2:65" s="1" customFormat="1" ht="22.5" customHeight="1" x14ac:dyDescent="0.3">
      <c r="B1206" s="36"/>
      <c r="C1206" s="195" t="s">
        <v>1266</v>
      </c>
      <c r="D1206" s="195" t="s">
        <v>153</v>
      </c>
      <c r="E1206" s="196" t="s">
        <v>1267</v>
      </c>
      <c r="F1206" s="197" t="s">
        <v>1268</v>
      </c>
      <c r="G1206" s="198" t="s">
        <v>252</v>
      </c>
      <c r="H1206" s="199">
        <v>189.75</v>
      </c>
      <c r="I1206" s="200"/>
      <c r="J1206" s="201">
        <f>ROUND(I1206*H1206,2)</f>
        <v>0</v>
      </c>
      <c r="K1206" s="197" t="s">
        <v>157</v>
      </c>
      <c r="L1206" s="56"/>
      <c r="M1206" s="202" t="s">
        <v>77</v>
      </c>
      <c r="N1206" s="203" t="s">
        <v>50</v>
      </c>
      <c r="O1206" s="37"/>
      <c r="P1206" s="204">
        <f>O1206*H1206</f>
        <v>0</v>
      </c>
      <c r="Q1206" s="204">
        <v>2.6403199999999998E-3</v>
      </c>
      <c r="R1206" s="204">
        <f>Q1206*H1206</f>
        <v>0.50100071999999995</v>
      </c>
      <c r="S1206" s="204">
        <v>0</v>
      </c>
      <c r="T1206" s="205">
        <f>S1206*H1206</f>
        <v>0</v>
      </c>
      <c r="AR1206" s="19" t="s">
        <v>271</v>
      </c>
      <c r="AT1206" s="19" t="s">
        <v>153</v>
      </c>
      <c r="AU1206" s="19" t="s">
        <v>90</v>
      </c>
      <c r="AY1206" s="19" t="s">
        <v>151</v>
      </c>
      <c r="BE1206" s="206">
        <f>IF(N1206="základní",J1206,0)</f>
        <v>0</v>
      </c>
      <c r="BF1206" s="206">
        <f>IF(N1206="snížená",J1206,0)</f>
        <v>0</v>
      </c>
      <c r="BG1206" s="206">
        <f>IF(N1206="zákl. přenesená",J1206,0)</f>
        <v>0</v>
      </c>
      <c r="BH1206" s="206">
        <f>IF(N1206="sníž. přenesená",J1206,0)</f>
        <v>0</v>
      </c>
      <c r="BI1206" s="206">
        <f>IF(N1206="nulová",J1206,0)</f>
        <v>0</v>
      </c>
      <c r="BJ1206" s="19" t="s">
        <v>90</v>
      </c>
      <c r="BK1206" s="206">
        <f>ROUND(I1206*H1206,2)</f>
        <v>0</v>
      </c>
      <c r="BL1206" s="19" t="s">
        <v>271</v>
      </c>
      <c r="BM1206" s="19" t="s">
        <v>1269</v>
      </c>
    </row>
    <row r="1207" spans="2:65" s="1" customFormat="1" ht="27" x14ac:dyDescent="0.3">
      <c r="B1207" s="36"/>
      <c r="C1207" s="58"/>
      <c r="D1207" s="207" t="s">
        <v>160</v>
      </c>
      <c r="E1207" s="58"/>
      <c r="F1207" s="208" t="s">
        <v>1270</v>
      </c>
      <c r="G1207" s="58"/>
      <c r="H1207" s="58"/>
      <c r="I1207" s="163"/>
      <c r="J1207" s="58"/>
      <c r="K1207" s="58"/>
      <c r="L1207" s="56"/>
      <c r="M1207" s="73"/>
      <c r="N1207" s="37"/>
      <c r="O1207" s="37"/>
      <c r="P1207" s="37"/>
      <c r="Q1207" s="37"/>
      <c r="R1207" s="37"/>
      <c r="S1207" s="37"/>
      <c r="T1207" s="74"/>
      <c r="AT1207" s="19" t="s">
        <v>160</v>
      </c>
      <c r="AU1207" s="19" t="s">
        <v>90</v>
      </c>
    </row>
    <row r="1208" spans="2:65" s="12" customFormat="1" x14ac:dyDescent="0.3">
      <c r="B1208" s="209"/>
      <c r="C1208" s="210"/>
      <c r="D1208" s="207" t="s">
        <v>162</v>
      </c>
      <c r="E1208" s="211" t="s">
        <v>77</v>
      </c>
      <c r="F1208" s="212" t="s">
        <v>1271</v>
      </c>
      <c r="G1208" s="210"/>
      <c r="H1208" s="213" t="s">
        <v>77</v>
      </c>
      <c r="I1208" s="214"/>
      <c r="J1208" s="210"/>
      <c r="K1208" s="210"/>
      <c r="L1208" s="215"/>
      <c r="M1208" s="216"/>
      <c r="N1208" s="217"/>
      <c r="O1208" s="217"/>
      <c r="P1208" s="217"/>
      <c r="Q1208" s="217"/>
      <c r="R1208" s="217"/>
      <c r="S1208" s="217"/>
      <c r="T1208" s="218"/>
      <c r="AT1208" s="219" t="s">
        <v>162</v>
      </c>
      <c r="AU1208" s="219" t="s">
        <v>90</v>
      </c>
      <c r="AV1208" s="12" t="s">
        <v>23</v>
      </c>
      <c r="AW1208" s="12" t="s">
        <v>41</v>
      </c>
      <c r="AX1208" s="12" t="s">
        <v>79</v>
      </c>
      <c r="AY1208" s="219" t="s">
        <v>151</v>
      </c>
    </row>
    <row r="1209" spans="2:65" s="12" customFormat="1" x14ac:dyDescent="0.3">
      <c r="B1209" s="209"/>
      <c r="C1209" s="210"/>
      <c r="D1209" s="207" t="s">
        <v>162</v>
      </c>
      <c r="E1209" s="211" t="s">
        <v>77</v>
      </c>
      <c r="F1209" s="212" t="s">
        <v>229</v>
      </c>
      <c r="G1209" s="210"/>
      <c r="H1209" s="213" t="s">
        <v>77</v>
      </c>
      <c r="I1209" s="214"/>
      <c r="J1209" s="210"/>
      <c r="K1209" s="210"/>
      <c r="L1209" s="215"/>
      <c r="M1209" s="216"/>
      <c r="N1209" s="217"/>
      <c r="O1209" s="217"/>
      <c r="P1209" s="217"/>
      <c r="Q1209" s="217"/>
      <c r="R1209" s="217"/>
      <c r="S1209" s="217"/>
      <c r="T1209" s="218"/>
      <c r="AT1209" s="219" t="s">
        <v>162</v>
      </c>
      <c r="AU1209" s="219" t="s">
        <v>90</v>
      </c>
      <c r="AV1209" s="12" t="s">
        <v>23</v>
      </c>
      <c r="AW1209" s="12" t="s">
        <v>41</v>
      </c>
      <c r="AX1209" s="12" t="s">
        <v>79</v>
      </c>
      <c r="AY1209" s="219" t="s">
        <v>151</v>
      </c>
    </row>
    <row r="1210" spans="2:65" s="13" customFormat="1" x14ac:dyDescent="0.3">
      <c r="B1210" s="220"/>
      <c r="C1210" s="221"/>
      <c r="D1210" s="207" t="s">
        <v>162</v>
      </c>
      <c r="E1210" s="232" t="s">
        <v>77</v>
      </c>
      <c r="F1210" s="233" t="s">
        <v>564</v>
      </c>
      <c r="G1210" s="221"/>
      <c r="H1210" s="234">
        <v>55.2</v>
      </c>
      <c r="I1210" s="226"/>
      <c r="J1210" s="221"/>
      <c r="K1210" s="221"/>
      <c r="L1210" s="227"/>
      <c r="M1210" s="228"/>
      <c r="N1210" s="229"/>
      <c r="O1210" s="229"/>
      <c r="P1210" s="229"/>
      <c r="Q1210" s="229"/>
      <c r="R1210" s="229"/>
      <c r="S1210" s="229"/>
      <c r="T1210" s="230"/>
      <c r="AT1210" s="231" t="s">
        <v>162</v>
      </c>
      <c r="AU1210" s="231" t="s">
        <v>90</v>
      </c>
      <c r="AV1210" s="13" t="s">
        <v>90</v>
      </c>
      <c r="AW1210" s="13" t="s">
        <v>41</v>
      </c>
      <c r="AX1210" s="13" t="s">
        <v>79</v>
      </c>
      <c r="AY1210" s="231" t="s">
        <v>151</v>
      </c>
    </row>
    <row r="1211" spans="2:65" s="13" customFormat="1" x14ac:dyDescent="0.3">
      <c r="B1211" s="220"/>
      <c r="C1211" s="221"/>
      <c r="D1211" s="207" t="s">
        <v>162</v>
      </c>
      <c r="E1211" s="232" t="s">
        <v>77</v>
      </c>
      <c r="F1211" s="233" t="s">
        <v>565</v>
      </c>
      <c r="G1211" s="221"/>
      <c r="H1211" s="234">
        <v>28.8</v>
      </c>
      <c r="I1211" s="226"/>
      <c r="J1211" s="221"/>
      <c r="K1211" s="221"/>
      <c r="L1211" s="227"/>
      <c r="M1211" s="228"/>
      <c r="N1211" s="229"/>
      <c r="O1211" s="229"/>
      <c r="P1211" s="229"/>
      <c r="Q1211" s="229"/>
      <c r="R1211" s="229"/>
      <c r="S1211" s="229"/>
      <c r="T1211" s="230"/>
      <c r="AT1211" s="231" t="s">
        <v>162</v>
      </c>
      <c r="AU1211" s="231" t="s">
        <v>90</v>
      </c>
      <c r="AV1211" s="13" t="s">
        <v>90</v>
      </c>
      <c r="AW1211" s="13" t="s">
        <v>41</v>
      </c>
      <c r="AX1211" s="13" t="s">
        <v>79</v>
      </c>
      <c r="AY1211" s="231" t="s">
        <v>151</v>
      </c>
    </row>
    <row r="1212" spans="2:65" s="13" customFormat="1" x14ac:dyDescent="0.3">
      <c r="B1212" s="220"/>
      <c r="C1212" s="221"/>
      <c r="D1212" s="207" t="s">
        <v>162</v>
      </c>
      <c r="E1212" s="232" t="s">
        <v>77</v>
      </c>
      <c r="F1212" s="233" t="s">
        <v>566</v>
      </c>
      <c r="G1212" s="221"/>
      <c r="H1212" s="234">
        <v>1.65</v>
      </c>
      <c r="I1212" s="226"/>
      <c r="J1212" s="221"/>
      <c r="K1212" s="221"/>
      <c r="L1212" s="227"/>
      <c r="M1212" s="228"/>
      <c r="N1212" s="229"/>
      <c r="O1212" s="229"/>
      <c r="P1212" s="229"/>
      <c r="Q1212" s="229"/>
      <c r="R1212" s="229"/>
      <c r="S1212" s="229"/>
      <c r="T1212" s="230"/>
      <c r="AT1212" s="231" t="s">
        <v>162</v>
      </c>
      <c r="AU1212" s="231" t="s">
        <v>90</v>
      </c>
      <c r="AV1212" s="13" t="s">
        <v>90</v>
      </c>
      <c r="AW1212" s="13" t="s">
        <v>41</v>
      </c>
      <c r="AX1212" s="13" t="s">
        <v>79</v>
      </c>
      <c r="AY1212" s="231" t="s">
        <v>151</v>
      </c>
    </row>
    <row r="1213" spans="2:65" s="12" customFormat="1" x14ac:dyDescent="0.3">
      <c r="B1213" s="209"/>
      <c r="C1213" s="210"/>
      <c r="D1213" s="207" t="s">
        <v>162</v>
      </c>
      <c r="E1213" s="211" t="s">
        <v>77</v>
      </c>
      <c r="F1213" s="212" t="s">
        <v>232</v>
      </c>
      <c r="G1213" s="210"/>
      <c r="H1213" s="213" t="s">
        <v>77</v>
      </c>
      <c r="I1213" s="214"/>
      <c r="J1213" s="210"/>
      <c r="K1213" s="210"/>
      <c r="L1213" s="215"/>
      <c r="M1213" s="216"/>
      <c r="N1213" s="217"/>
      <c r="O1213" s="217"/>
      <c r="P1213" s="217"/>
      <c r="Q1213" s="217"/>
      <c r="R1213" s="217"/>
      <c r="S1213" s="217"/>
      <c r="T1213" s="218"/>
      <c r="AT1213" s="219" t="s">
        <v>162</v>
      </c>
      <c r="AU1213" s="219" t="s">
        <v>90</v>
      </c>
      <c r="AV1213" s="12" t="s">
        <v>23</v>
      </c>
      <c r="AW1213" s="12" t="s">
        <v>41</v>
      </c>
      <c r="AX1213" s="12" t="s">
        <v>79</v>
      </c>
      <c r="AY1213" s="219" t="s">
        <v>151</v>
      </c>
    </row>
    <row r="1214" spans="2:65" s="13" customFormat="1" x14ac:dyDescent="0.3">
      <c r="B1214" s="220"/>
      <c r="C1214" s="221"/>
      <c r="D1214" s="207" t="s">
        <v>162</v>
      </c>
      <c r="E1214" s="232" t="s">
        <v>77</v>
      </c>
      <c r="F1214" s="233" t="s">
        <v>565</v>
      </c>
      <c r="G1214" s="221"/>
      <c r="H1214" s="234">
        <v>28.8</v>
      </c>
      <c r="I1214" s="226"/>
      <c r="J1214" s="221"/>
      <c r="K1214" s="221"/>
      <c r="L1214" s="227"/>
      <c r="M1214" s="228"/>
      <c r="N1214" s="229"/>
      <c r="O1214" s="229"/>
      <c r="P1214" s="229"/>
      <c r="Q1214" s="229"/>
      <c r="R1214" s="229"/>
      <c r="S1214" s="229"/>
      <c r="T1214" s="230"/>
      <c r="AT1214" s="231" t="s">
        <v>162</v>
      </c>
      <c r="AU1214" s="231" t="s">
        <v>90</v>
      </c>
      <c r="AV1214" s="13" t="s">
        <v>90</v>
      </c>
      <c r="AW1214" s="13" t="s">
        <v>41</v>
      </c>
      <c r="AX1214" s="13" t="s">
        <v>79</v>
      </c>
      <c r="AY1214" s="231" t="s">
        <v>151</v>
      </c>
    </row>
    <row r="1215" spans="2:65" s="13" customFormat="1" x14ac:dyDescent="0.3">
      <c r="B1215" s="220"/>
      <c r="C1215" s="221"/>
      <c r="D1215" s="207" t="s">
        <v>162</v>
      </c>
      <c r="E1215" s="232" t="s">
        <v>77</v>
      </c>
      <c r="F1215" s="233" t="s">
        <v>1250</v>
      </c>
      <c r="G1215" s="221"/>
      <c r="H1215" s="234">
        <v>9.6</v>
      </c>
      <c r="I1215" s="226"/>
      <c r="J1215" s="221"/>
      <c r="K1215" s="221"/>
      <c r="L1215" s="227"/>
      <c r="M1215" s="228"/>
      <c r="N1215" s="229"/>
      <c r="O1215" s="229"/>
      <c r="P1215" s="229"/>
      <c r="Q1215" s="229"/>
      <c r="R1215" s="229"/>
      <c r="S1215" s="229"/>
      <c r="T1215" s="230"/>
      <c r="AT1215" s="231" t="s">
        <v>162</v>
      </c>
      <c r="AU1215" s="231" t="s">
        <v>90</v>
      </c>
      <c r="AV1215" s="13" t="s">
        <v>90</v>
      </c>
      <c r="AW1215" s="13" t="s">
        <v>41</v>
      </c>
      <c r="AX1215" s="13" t="s">
        <v>79</v>
      </c>
      <c r="AY1215" s="231" t="s">
        <v>151</v>
      </c>
    </row>
    <row r="1216" spans="2:65" s="13" customFormat="1" x14ac:dyDescent="0.3">
      <c r="B1216" s="220"/>
      <c r="C1216" s="221"/>
      <c r="D1216" s="207" t="s">
        <v>162</v>
      </c>
      <c r="E1216" s="232" t="s">
        <v>77</v>
      </c>
      <c r="F1216" s="233" t="s">
        <v>570</v>
      </c>
      <c r="G1216" s="221"/>
      <c r="H1216" s="234">
        <v>16.8</v>
      </c>
      <c r="I1216" s="226"/>
      <c r="J1216" s="221"/>
      <c r="K1216" s="221"/>
      <c r="L1216" s="227"/>
      <c r="M1216" s="228"/>
      <c r="N1216" s="229"/>
      <c r="O1216" s="229"/>
      <c r="P1216" s="229"/>
      <c r="Q1216" s="229"/>
      <c r="R1216" s="229"/>
      <c r="S1216" s="229"/>
      <c r="T1216" s="230"/>
      <c r="AT1216" s="231" t="s">
        <v>162</v>
      </c>
      <c r="AU1216" s="231" t="s">
        <v>90</v>
      </c>
      <c r="AV1216" s="13" t="s">
        <v>90</v>
      </c>
      <c r="AW1216" s="13" t="s">
        <v>41</v>
      </c>
      <c r="AX1216" s="13" t="s">
        <v>79</v>
      </c>
      <c r="AY1216" s="231" t="s">
        <v>151</v>
      </c>
    </row>
    <row r="1217" spans="2:65" s="13" customFormat="1" x14ac:dyDescent="0.3">
      <c r="B1217" s="220"/>
      <c r="C1217" s="221"/>
      <c r="D1217" s="207" t="s">
        <v>162</v>
      </c>
      <c r="E1217" s="232" t="s">
        <v>77</v>
      </c>
      <c r="F1217" s="233" t="s">
        <v>571</v>
      </c>
      <c r="G1217" s="221"/>
      <c r="H1217" s="234">
        <v>12</v>
      </c>
      <c r="I1217" s="226"/>
      <c r="J1217" s="221"/>
      <c r="K1217" s="221"/>
      <c r="L1217" s="227"/>
      <c r="M1217" s="228"/>
      <c r="N1217" s="229"/>
      <c r="O1217" s="229"/>
      <c r="P1217" s="229"/>
      <c r="Q1217" s="229"/>
      <c r="R1217" s="229"/>
      <c r="S1217" s="229"/>
      <c r="T1217" s="230"/>
      <c r="AT1217" s="231" t="s">
        <v>162</v>
      </c>
      <c r="AU1217" s="231" t="s">
        <v>90</v>
      </c>
      <c r="AV1217" s="13" t="s">
        <v>90</v>
      </c>
      <c r="AW1217" s="13" t="s">
        <v>41</v>
      </c>
      <c r="AX1217" s="13" t="s">
        <v>79</v>
      </c>
      <c r="AY1217" s="231" t="s">
        <v>151</v>
      </c>
    </row>
    <row r="1218" spans="2:65" s="13" customFormat="1" x14ac:dyDescent="0.3">
      <c r="B1218" s="220"/>
      <c r="C1218" s="221"/>
      <c r="D1218" s="207" t="s">
        <v>162</v>
      </c>
      <c r="E1218" s="232" t="s">
        <v>77</v>
      </c>
      <c r="F1218" s="233" t="s">
        <v>572</v>
      </c>
      <c r="G1218" s="221"/>
      <c r="H1218" s="234">
        <v>2</v>
      </c>
      <c r="I1218" s="226"/>
      <c r="J1218" s="221"/>
      <c r="K1218" s="221"/>
      <c r="L1218" s="227"/>
      <c r="M1218" s="228"/>
      <c r="N1218" s="229"/>
      <c r="O1218" s="229"/>
      <c r="P1218" s="229"/>
      <c r="Q1218" s="229"/>
      <c r="R1218" s="229"/>
      <c r="S1218" s="229"/>
      <c r="T1218" s="230"/>
      <c r="AT1218" s="231" t="s">
        <v>162</v>
      </c>
      <c r="AU1218" s="231" t="s">
        <v>90</v>
      </c>
      <c r="AV1218" s="13" t="s">
        <v>90</v>
      </c>
      <c r="AW1218" s="13" t="s">
        <v>41</v>
      </c>
      <c r="AX1218" s="13" t="s">
        <v>79</v>
      </c>
      <c r="AY1218" s="231" t="s">
        <v>151</v>
      </c>
    </row>
    <row r="1219" spans="2:65" s="13" customFormat="1" x14ac:dyDescent="0.3">
      <c r="B1219" s="220"/>
      <c r="C1219" s="221"/>
      <c r="D1219" s="207" t="s">
        <v>162</v>
      </c>
      <c r="E1219" s="232" t="s">
        <v>77</v>
      </c>
      <c r="F1219" s="233" t="s">
        <v>1251</v>
      </c>
      <c r="G1219" s="221"/>
      <c r="H1219" s="234">
        <v>19.2</v>
      </c>
      <c r="I1219" s="226"/>
      <c r="J1219" s="221"/>
      <c r="K1219" s="221"/>
      <c r="L1219" s="227"/>
      <c r="M1219" s="228"/>
      <c r="N1219" s="229"/>
      <c r="O1219" s="229"/>
      <c r="P1219" s="229"/>
      <c r="Q1219" s="229"/>
      <c r="R1219" s="229"/>
      <c r="S1219" s="229"/>
      <c r="T1219" s="230"/>
      <c r="AT1219" s="231" t="s">
        <v>162</v>
      </c>
      <c r="AU1219" s="231" t="s">
        <v>90</v>
      </c>
      <c r="AV1219" s="13" t="s">
        <v>90</v>
      </c>
      <c r="AW1219" s="13" t="s">
        <v>41</v>
      </c>
      <c r="AX1219" s="13" t="s">
        <v>79</v>
      </c>
      <c r="AY1219" s="231" t="s">
        <v>151</v>
      </c>
    </row>
    <row r="1220" spans="2:65" s="13" customFormat="1" x14ac:dyDescent="0.3">
      <c r="B1220" s="220"/>
      <c r="C1220" s="221"/>
      <c r="D1220" s="207" t="s">
        <v>162</v>
      </c>
      <c r="E1220" s="232" t="s">
        <v>77</v>
      </c>
      <c r="F1220" s="233" t="s">
        <v>1252</v>
      </c>
      <c r="G1220" s="221"/>
      <c r="H1220" s="234">
        <v>14.4</v>
      </c>
      <c r="I1220" s="226"/>
      <c r="J1220" s="221"/>
      <c r="K1220" s="221"/>
      <c r="L1220" s="227"/>
      <c r="M1220" s="228"/>
      <c r="N1220" s="229"/>
      <c r="O1220" s="229"/>
      <c r="P1220" s="229"/>
      <c r="Q1220" s="229"/>
      <c r="R1220" s="229"/>
      <c r="S1220" s="229"/>
      <c r="T1220" s="230"/>
      <c r="AT1220" s="231" t="s">
        <v>162</v>
      </c>
      <c r="AU1220" s="231" t="s">
        <v>90</v>
      </c>
      <c r="AV1220" s="13" t="s">
        <v>90</v>
      </c>
      <c r="AW1220" s="13" t="s">
        <v>41</v>
      </c>
      <c r="AX1220" s="13" t="s">
        <v>79</v>
      </c>
      <c r="AY1220" s="231" t="s">
        <v>151</v>
      </c>
    </row>
    <row r="1221" spans="2:65" s="13" customFormat="1" x14ac:dyDescent="0.3">
      <c r="B1221" s="220"/>
      <c r="C1221" s="221"/>
      <c r="D1221" s="207" t="s">
        <v>162</v>
      </c>
      <c r="E1221" s="232" t="s">
        <v>77</v>
      </c>
      <c r="F1221" s="233" t="s">
        <v>574</v>
      </c>
      <c r="G1221" s="221"/>
      <c r="H1221" s="234">
        <v>1.3</v>
      </c>
      <c r="I1221" s="226"/>
      <c r="J1221" s="221"/>
      <c r="K1221" s="221"/>
      <c r="L1221" s="227"/>
      <c r="M1221" s="228"/>
      <c r="N1221" s="229"/>
      <c r="O1221" s="229"/>
      <c r="P1221" s="229"/>
      <c r="Q1221" s="229"/>
      <c r="R1221" s="229"/>
      <c r="S1221" s="229"/>
      <c r="T1221" s="230"/>
      <c r="AT1221" s="231" t="s">
        <v>162</v>
      </c>
      <c r="AU1221" s="231" t="s">
        <v>90</v>
      </c>
      <c r="AV1221" s="13" t="s">
        <v>90</v>
      </c>
      <c r="AW1221" s="13" t="s">
        <v>41</v>
      </c>
      <c r="AX1221" s="13" t="s">
        <v>79</v>
      </c>
      <c r="AY1221" s="231" t="s">
        <v>151</v>
      </c>
    </row>
    <row r="1222" spans="2:65" s="14" customFormat="1" x14ac:dyDescent="0.3">
      <c r="B1222" s="235"/>
      <c r="C1222" s="236"/>
      <c r="D1222" s="222" t="s">
        <v>162</v>
      </c>
      <c r="E1222" s="237" t="s">
        <v>77</v>
      </c>
      <c r="F1222" s="238" t="s">
        <v>174</v>
      </c>
      <c r="G1222" s="236"/>
      <c r="H1222" s="239">
        <v>189.75</v>
      </c>
      <c r="I1222" s="240"/>
      <c r="J1222" s="236"/>
      <c r="K1222" s="236"/>
      <c r="L1222" s="241"/>
      <c r="M1222" s="242"/>
      <c r="N1222" s="243"/>
      <c r="O1222" s="243"/>
      <c r="P1222" s="243"/>
      <c r="Q1222" s="243"/>
      <c r="R1222" s="243"/>
      <c r="S1222" s="243"/>
      <c r="T1222" s="244"/>
      <c r="AT1222" s="245" t="s">
        <v>162</v>
      </c>
      <c r="AU1222" s="245" t="s">
        <v>90</v>
      </c>
      <c r="AV1222" s="14" t="s">
        <v>158</v>
      </c>
      <c r="AW1222" s="14" t="s">
        <v>41</v>
      </c>
      <c r="AX1222" s="14" t="s">
        <v>23</v>
      </c>
      <c r="AY1222" s="245" t="s">
        <v>151</v>
      </c>
    </row>
    <row r="1223" spans="2:65" s="1" customFormat="1" ht="22.5" customHeight="1" x14ac:dyDescent="0.3">
      <c r="B1223" s="36"/>
      <c r="C1223" s="195" t="s">
        <v>1272</v>
      </c>
      <c r="D1223" s="195" t="s">
        <v>153</v>
      </c>
      <c r="E1223" s="196" t="s">
        <v>1273</v>
      </c>
      <c r="F1223" s="197" t="s">
        <v>1274</v>
      </c>
      <c r="G1223" s="198" t="s">
        <v>959</v>
      </c>
      <c r="H1223" s="271"/>
      <c r="I1223" s="200"/>
      <c r="J1223" s="201">
        <f>ROUND(I1223*H1223,2)</f>
        <v>0</v>
      </c>
      <c r="K1223" s="197" t="s">
        <v>157</v>
      </c>
      <c r="L1223" s="56"/>
      <c r="M1223" s="202" t="s">
        <v>77</v>
      </c>
      <c r="N1223" s="203" t="s">
        <v>50</v>
      </c>
      <c r="O1223" s="37"/>
      <c r="P1223" s="204">
        <f>O1223*H1223</f>
        <v>0</v>
      </c>
      <c r="Q1223" s="204">
        <v>0</v>
      </c>
      <c r="R1223" s="204">
        <f>Q1223*H1223</f>
        <v>0</v>
      </c>
      <c r="S1223" s="204">
        <v>0</v>
      </c>
      <c r="T1223" s="205">
        <f>S1223*H1223</f>
        <v>0</v>
      </c>
      <c r="AR1223" s="19" t="s">
        <v>271</v>
      </c>
      <c r="AT1223" s="19" t="s">
        <v>153</v>
      </c>
      <c r="AU1223" s="19" t="s">
        <v>90</v>
      </c>
      <c r="AY1223" s="19" t="s">
        <v>151</v>
      </c>
      <c r="BE1223" s="206">
        <f>IF(N1223="základní",J1223,0)</f>
        <v>0</v>
      </c>
      <c r="BF1223" s="206">
        <f>IF(N1223="snížená",J1223,0)</f>
        <v>0</v>
      </c>
      <c r="BG1223" s="206">
        <f>IF(N1223="zákl. přenesená",J1223,0)</f>
        <v>0</v>
      </c>
      <c r="BH1223" s="206">
        <f>IF(N1223="sníž. přenesená",J1223,0)</f>
        <v>0</v>
      </c>
      <c r="BI1223" s="206">
        <f>IF(N1223="nulová",J1223,0)</f>
        <v>0</v>
      </c>
      <c r="BJ1223" s="19" t="s">
        <v>90</v>
      </c>
      <c r="BK1223" s="206">
        <f>ROUND(I1223*H1223,2)</f>
        <v>0</v>
      </c>
      <c r="BL1223" s="19" t="s">
        <v>271</v>
      </c>
      <c r="BM1223" s="19" t="s">
        <v>1275</v>
      </c>
    </row>
    <row r="1224" spans="2:65" s="1" customFormat="1" ht="27" x14ac:dyDescent="0.3">
      <c r="B1224" s="36"/>
      <c r="C1224" s="58"/>
      <c r="D1224" s="207" t="s">
        <v>160</v>
      </c>
      <c r="E1224" s="58"/>
      <c r="F1224" s="208" t="s">
        <v>1276</v>
      </c>
      <c r="G1224" s="58"/>
      <c r="H1224" s="58"/>
      <c r="I1224" s="163"/>
      <c r="J1224" s="58"/>
      <c r="K1224" s="58"/>
      <c r="L1224" s="56"/>
      <c r="M1224" s="73"/>
      <c r="N1224" s="37"/>
      <c r="O1224" s="37"/>
      <c r="P1224" s="37"/>
      <c r="Q1224" s="37"/>
      <c r="R1224" s="37"/>
      <c r="S1224" s="37"/>
      <c r="T1224" s="74"/>
      <c r="AT1224" s="19" t="s">
        <v>160</v>
      </c>
      <c r="AU1224" s="19" t="s">
        <v>90</v>
      </c>
    </row>
    <row r="1225" spans="2:65" s="11" customFormat="1" ht="29.85" customHeight="1" x14ac:dyDescent="0.3">
      <c r="B1225" s="178"/>
      <c r="C1225" s="179"/>
      <c r="D1225" s="192" t="s">
        <v>78</v>
      </c>
      <c r="E1225" s="193" t="s">
        <v>1277</v>
      </c>
      <c r="F1225" s="193" t="s">
        <v>1278</v>
      </c>
      <c r="G1225" s="179"/>
      <c r="H1225" s="179"/>
      <c r="I1225" s="182"/>
      <c r="J1225" s="194">
        <f>BK1225</f>
        <v>0</v>
      </c>
      <c r="K1225" s="179"/>
      <c r="L1225" s="184"/>
      <c r="M1225" s="185"/>
      <c r="N1225" s="186"/>
      <c r="O1225" s="186"/>
      <c r="P1225" s="187">
        <f>SUM(P1226:P1235)</f>
        <v>0</v>
      </c>
      <c r="Q1225" s="186"/>
      <c r="R1225" s="187">
        <f>SUM(R1226:R1235)</f>
        <v>3.8508492599999999E-2</v>
      </c>
      <c r="S1225" s="186"/>
      <c r="T1225" s="188">
        <f>SUM(T1226:T1235)</f>
        <v>0</v>
      </c>
      <c r="AR1225" s="189" t="s">
        <v>90</v>
      </c>
      <c r="AT1225" s="190" t="s">
        <v>78</v>
      </c>
      <c r="AU1225" s="190" t="s">
        <v>23</v>
      </c>
      <c r="AY1225" s="189" t="s">
        <v>151</v>
      </c>
      <c r="BK1225" s="191">
        <f>SUM(BK1226:BK1235)</f>
        <v>0</v>
      </c>
    </row>
    <row r="1226" spans="2:65" s="1" customFormat="1" ht="22.5" customHeight="1" x14ac:dyDescent="0.3">
      <c r="B1226" s="36"/>
      <c r="C1226" s="195" t="s">
        <v>1279</v>
      </c>
      <c r="D1226" s="195" t="s">
        <v>153</v>
      </c>
      <c r="E1226" s="196" t="s">
        <v>1280</v>
      </c>
      <c r="F1226" s="197" t="s">
        <v>1281</v>
      </c>
      <c r="G1226" s="198" t="s">
        <v>274</v>
      </c>
      <c r="H1226" s="199">
        <v>2</v>
      </c>
      <c r="I1226" s="200"/>
      <c r="J1226" s="201">
        <f>ROUND(I1226*H1226,2)</f>
        <v>0</v>
      </c>
      <c r="K1226" s="197" t="s">
        <v>157</v>
      </c>
      <c r="L1226" s="56"/>
      <c r="M1226" s="202" t="s">
        <v>77</v>
      </c>
      <c r="N1226" s="203" t="s">
        <v>50</v>
      </c>
      <c r="O1226" s="37"/>
      <c r="P1226" s="204">
        <f>O1226*H1226</f>
        <v>0</v>
      </c>
      <c r="Q1226" s="204">
        <v>2.5424630000000001E-4</v>
      </c>
      <c r="R1226" s="204">
        <f>Q1226*H1226</f>
        <v>5.0849260000000002E-4</v>
      </c>
      <c r="S1226" s="204">
        <v>0</v>
      </c>
      <c r="T1226" s="205">
        <f>S1226*H1226</f>
        <v>0</v>
      </c>
      <c r="AR1226" s="19" t="s">
        <v>271</v>
      </c>
      <c r="AT1226" s="19" t="s">
        <v>153</v>
      </c>
      <c r="AU1226" s="19" t="s">
        <v>90</v>
      </c>
      <c r="AY1226" s="19" t="s">
        <v>151</v>
      </c>
      <c r="BE1226" s="206">
        <f>IF(N1226="základní",J1226,0)</f>
        <v>0</v>
      </c>
      <c r="BF1226" s="206">
        <f>IF(N1226="snížená",J1226,0)</f>
        <v>0</v>
      </c>
      <c r="BG1226" s="206">
        <f>IF(N1226="zákl. přenesená",J1226,0)</f>
        <v>0</v>
      </c>
      <c r="BH1226" s="206">
        <f>IF(N1226="sníž. přenesená",J1226,0)</f>
        <v>0</v>
      </c>
      <c r="BI1226" s="206">
        <f>IF(N1226="nulová",J1226,0)</f>
        <v>0</v>
      </c>
      <c r="BJ1226" s="19" t="s">
        <v>90</v>
      </c>
      <c r="BK1226" s="206">
        <f>ROUND(I1226*H1226,2)</f>
        <v>0</v>
      </c>
      <c r="BL1226" s="19" t="s">
        <v>271</v>
      </c>
      <c r="BM1226" s="19" t="s">
        <v>1282</v>
      </c>
    </row>
    <row r="1227" spans="2:65" s="1" customFormat="1" ht="27" x14ac:dyDescent="0.3">
      <c r="B1227" s="36"/>
      <c r="C1227" s="58"/>
      <c r="D1227" s="207" t="s">
        <v>160</v>
      </c>
      <c r="E1227" s="58"/>
      <c r="F1227" s="208" t="s">
        <v>1283</v>
      </c>
      <c r="G1227" s="58"/>
      <c r="H1227" s="58"/>
      <c r="I1227" s="163"/>
      <c r="J1227" s="58"/>
      <c r="K1227" s="58"/>
      <c r="L1227" s="56"/>
      <c r="M1227" s="73"/>
      <c r="N1227" s="37"/>
      <c r="O1227" s="37"/>
      <c r="P1227" s="37"/>
      <c r="Q1227" s="37"/>
      <c r="R1227" s="37"/>
      <c r="S1227" s="37"/>
      <c r="T1227" s="74"/>
      <c r="AT1227" s="19" t="s">
        <v>160</v>
      </c>
      <c r="AU1227" s="19" t="s">
        <v>90</v>
      </c>
    </row>
    <row r="1228" spans="2:65" s="12" customFormat="1" x14ac:dyDescent="0.3">
      <c r="B1228" s="209"/>
      <c r="C1228" s="210"/>
      <c r="D1228" s="207" t="s">
        <v>162</v>
      </c>
      <c r="E1228" s="211" t="s">
        <v>77</v>
      </c>
      <c r="F1228" s="212" t="s">
        <v>163</v>
      </c>
      <c r="G1228" s="210"/>
      <c r="H1228" s="213" t="s">
        <v>77</v>
      </c>
      <c r="I1228" s="214"/>
      <c r="J1228" s="210"/>
      <c r="K1228" s="210"/>
      <c r="L1228" s="215"/>
      <c r="M1228" s="216"/>
      <c r="N1228" s="217"/>
      <c r="O1228" s="217"/>
      <c r="P1228" s="217"/>
      <c r="Q1228" s="217"/>
      <c r="R1228" s="217"/>
      <c r="S1228" s="217"/>
      <c r="T1228" s="218"/>
      <c r="AT1228" s="219" t="s">
        <v>162</v>
      </c>
      <c r="AU1228" s="219" t="s">
        <v>90</v>
      </c>
      <c r="AV1228" s="12" t="s">
        <v>23</v>
      </c>
      <c r="AW1228" s="12" t="s">
        <v>41</v>
      </c>
      <c r="AX1228" s="12" t="s">
        <v>79</v>
      </c>
      <c r="AY1228" s="219" t="s">
        <v>151</v>
      </c>
    </row>
    <row r="1229" spans="2:65" s="13" customFormat="1" x14ac:dyDescent="0.3">
      <c r="B1229" s="220"/>
      <c r="C1229" s="221"/>
      <c r="D1229" s="222" t="s">
        <v>162</v>
      </c>
      <c r="E1229" s="223" t="s">
        <v>77</v>
      </c>
      <c r="F1229" s="224" t="s">
        <v>90</v>
      </c>
      <c r="G1229" s="221"/>
      <c r="H1229" s="225">
        <v>2</v>
      </c>
      <c r="I1229" s="226"/>
      <c r="J1229" s="221"/>
      <c r="K1229" s="221"/>
      <c r="L1229" s="227"/>
      <c r="M1229" s="228"/>
      <c r="N1229" s="229"/>
      <c r="O1229" s="229"/>
      <c r="P1229" s="229"/>
      <c r="Q1229" s="229"/>
      <c r="R1229" s="229"/>
      <c r="S1229" s="229"/>
      <c r="T1229" s="230"/>
      <c r="AT1229" s="231" t="s">
        <v>162</v>
      </c>
      <c r="AU1229" s="231" t="s">
        <v>90</v>
      </c>
      <c r="AV1229" s="13" t="s">
        <v>90</v>
      </c>
      <c r="AW1229" s="13" t="s">
        <v>41</v>
      </c>
      <c r="AX1229" s="13" t="s">
        <v>23</v>
      </c>
      <c r="AY1229" s="231" t="s">
        <v>151</v>
      </c>
    </row>
    <row r="1230" spans="2:65" s="1" customFormat="1" ht="22.5" customHeight="1" x14ac:dyDescent="0.3">
      <c r="B1230" s="36"/>
      <c r="C1230" s="247" t="s">
        <v>1284</v>
      </c>
      <c r="D1230" s="247" t="s">
        <v>209</v>
      </c>
      <c r="E1230" s="248" t="s">
        <v>1285</v>
      </c>
      <c r="F1230" s="249" t="s">
        <v>1286</v>
      </c>
      <c r="G1230" s="250" t="s">
        <v>274</v>
      </c>
      <c r="H1230" s="251">
        <v>1</v>
      </c>
      <c r="I1230" s="252"/>
      <c r="J1230" s="253">
        <f>ROUND(I1230*H1230,2)</f>
        <v>0</v>
      </c>
      <c r="K1230" s="249" t="s">
        <v>157</v>
      </c>
      <c r="L1230" s="254"/>
      <c r="M1230" s="255" t="s">
        <v>77</v>
      </c>
      <c r="N1230" s="256" t="s">
        <v>50</v>
      </c>
      <c r="O1230" s="37"/>
      <c r="P1230" s="204">
        <f>O1230*H1230</f>
        <v>0</v>
      </c>
      <c r="Q1230" s="204">
        <v>1.7000000000000001E-2</v>
      </c>
      <c r="R1230" s="204">
        <f>Q1230*H1230</f>
        <v>1.7000000000000001E-2</v>
      </c>
      <c r="S1230" s="204">
        <v>0</v>
      </c>
      <c r="T1230" s="205">
        <f>S1230*H1230</f>
        <v>0</v>
      </c>
      <c r="AR1230" s="19" t="s">
        <v>437</v>
      </c>
      <c r="AT1230" s="19" t="s">
        <v>209</v>
      </c>
      <c r="AU1230" s="19" t="s">
        <v>90</v>
      </c>
      <c r="AY1230" s="19" t="s">
        <v>151</v>
      </c>
      <c r="BE1230" s="206">
        <f>IF(N1230="základní",J1230,0)</f>
        <v>0</v>
      </c>
      <c r="BF1230" s="206">
        <f>IF(N1230="snížená",J1230,0)</f>
        <v>0</v>
      </c>
      <c r="BG1230" s="206">
        <f>IF(N1230="zákl. přenesená",J1230,0)</f>
        <v>0</v>
      </c>
      <c r="BH1230" s="206">
        <f>IF(N1230="sníž. přenesená",J1230,0)</f>
        <v>0</v>
      </c>
      <c r="BI1230" s="206">
        <f>IF(N1230="nulová",J1230,0)</f>
        <v>0</v>
      </c>
      <c r="BJ1230" s="19" t="s">
        <v>90</v>
      </c>
      <c r="BK1230" s="206">
        <f>ROUND(I1230*H1230,2)</f>
        <v>0</v>
      </c>
      <c r="BL1230" s="19" t="s">
        <v>271</v>
      </c>
      <c r="BM1230" s="19" t="s">
        <v>1287</v>
      </c>
    </row>
    <row r="1231" spans="2:65" s="1" customFormat="1" x14ac:dyDescent="0.3">
      <c r="B1231" s="36"/>
      <c r="C1231" s="58"/>
      <c r="D1231" s="222" t="s">
        <v>160</v>
      </c>
      <c r="E1231" s="58"/>
      <c r="F1231" s="246" t="s">
        <v>1288</v>
      </c>
      <c r="G1231" s="58"/>
      <c r="H1231" s="58"/>
      <c r="I1231" s="163"/>
      <c r="J1231" s="58"/>
      <c r="K1231" s="58"/>
      <c r="L1231" s="56"/>
      <c r="M1231" s="73"/>
      <c r="N1231" s="37"/>
      <c r="O1231" s="37"/>
      <c r="P1231" s="37"/>
      <c r="Q1231" s="37"/>
      <c r="R1231" s="37"/>
      <c r="S1231" s="37"/>
      <c r="T1231" s="74"/>
      <c r="AT1231" s="19" t="s">
        <v>160</v>
      </c>
      <c r="AU1231" s="19" t="s">
        <v>90</v>
      </c>
    </row>
    <row r="1232" spans="2:65" s="1" customFormat="1" ht="22.5" customHeight="1" x14ac:dyDescent="0.3">
      <c r="B1232" s="36"/>
      <c r="C1232" s="247" t="s">
        <v>1289</v>
      </c>
      <c r="D1232" s="247" t="s">
        <v>209</v>
      </c>
      <c r="E1232" s="248" t="s">
        <v>1290</v>
      </c>
      <c r="F1232" s="249" t="s">
        <v>1291</v>
      </c>
      <c r="G1232" s="250" t="s">
        <v>274</v>
      </c>
      <c r="H1232" s="251">
        <v>1</v>
      </c>
      <c r="I1232" s="252"/>
      <c r="J1232" s="253">
        <f>ROUND(I1232*H1232,2)</f>
        <v>0</v>
      </c>
      <c r="K1232" s="249" t="s">
        <v>157</v>
      </c>
      <c r="L1232" s="254"/>
      <c r="M1232" s="255" t="s">
        <v>77</v>
      </c>
      <c r="N1232" s="256" t="s">
        <v>50</v>
      </c>
      <c r="O1232" s="37"/>
      <c r="P1232" s="204">
        <f>O1232*H1232</f>
        <v>0</v>
      </c>
      <c r="Q1232" s="204">
        <v>2.1000000000000001E-2</v>
      </c>
      <c r="R1232" s="204">
        <f>Q1232*H1232</f>
        <v>2.1000000000000001E-2</v>
      </c>
      <c r="S1232" s="204">
        <v>0</v>
      </c>
      <c r="T1232" s="205">
        <f>S1232*H1232</f>
        <v>0</v>
      </c>
      <c r="AR1232" s="19" t="s">
        <v>437</v>
      </c>
      <c r="AT1232" s="19" t="s">
        <v>209</v>
      </c>
      <c r="AU1232" s="19" t="s">
        <v>90</v>
      </c>
      <c r="AY1232" s="19" t="s">
        <v>151</v>
      </c>
      <c r="BE1232" s="206">
        <f>IF(N1232="základní",J1232,0)</f>
        <v>0</v>
      </c>
      <c r="BF1232" s="206">
        <f>IF(N1232="snížená",J1232,0)</f>
        <v>0</v>
      </c>
      <c r="BG1232" s="206">
        <f>IF(N1232="zákl. přenesená",J1232,0)</f>
        <v>0</v>
      </c>
      <c r="BH1232" s="206">
        <f>IF(N1232="sníž. přenesená",J1232,0)</f>
        <v>0</v>
      </c>
      <c r="BI1232" s="206">
        <f>IF(N1232="nulová",J1232,0)</f>
        <v>0</v>
      </c>
      <c r="BJ1232" s="19" t="s">
        <v>90</v>
      </c>
      <c r="BK1232" s="206">
        <f>ROUND(I1232*H1232,2)</f>
        <v>0</v>
      </c>
      <c r="BL1232" s="19" t="s">
        <v>271</v>
      </c>
      <c r="BM1232" s="19" t="s">
        <v>1292</v>
      </c>
    </row>
    <row r="1233" spans="2:65" s="1" customFormat="1" x14ac:dyDescent="0.3">
      <c r="B1233" s="36"/>
      <c r="C1233" s="58"/>
      <c r="D1233" s="222" t="s">
        <v>160</v>
      </c>
      <c r="E1233" s="58"/>
      <c r="F1233" s="246" t="s">
        <v>1293</v>
      </c>
      <c r="G1233" s="58"/>
      <c r="H1233" s="58"/>
      <c r="I1233" s="163"/>
      <c r="J1233" s="58"/>
      <c r="K1233" s="58"/>
      <c r="L1233" s="56"/>
      <c r="M1233" s="73"/>
      <c r="N1233" s="37"/>
      <c r="O1233" s="37"/>
      <c r="P1233" s="37"/>
      <c r="Q1233" s="37"/>
      <c r="R1233" s="37"/>
      <c r="S1233" s="37"/>
      <c r="T1233" s="74"/>
      <c r="AT1233" s="19" t="s">
        <v>160</v>
      </c>
      <c r="AU1233" s="19" t="s">
        <v>90</v>
      </c>
    </row>
    <row r="1234" spans="2:65" s="1" customFormat="1" ht="22.5" customHeight="1" x14ac:dyDescent="0.3">
      <c r="B1234" s="36"/>
      <c r="C1234" s="195" t="s">
        <v>1294</v>
      </c>
      <c r="D1234" s="195" t="s">
        <v>153</v>
      </c>
      <c r="E1234" s="196" t="s">
        <v>1295</v>
      </c>
      <c r="F1234" s="197" t="s">
        <v>1296</v>
      </c>
      <c r="G1234" s="198" t="s">
        <v>959</v>
      </c>
      <c r="H1234" s="271"/>
      <c r="I1234" s="200"/>
      <c r="J1234" s="201">
        <f>ROUND(I1234*H1234,2)</f>
        <v>0</v>
      </c>
      <c r="K1234" s="197" t="s">
        <v>157</v>
      </c>
      <c r="L1234" s="56"/>
      <c r="M1234" s="202" t="s">
        <v>77</v>
      </c>
      <c r="N1234" s="203" t="s">
        <v>50</v>
      </c>
      <c r="O1234" s="37"/>
      <c r="P1234" s="204">
        <f>O1234*H1234</f>
        <v>0</v>
      </c>
      <c r="Q1234" s="204">
        <v>0</v>
      </c>
      <c r="R1234" s="204">
        <f>Q1234*H1234</f>
        <v>0</v>
      </c>
      <c r="S1234" s="204">
        <v>0</v>
      </c>
      <c r="T1234" s="205">
        <f>S1234*H1234</f>
        <v>0</v>
      </c>
      <c r="AR1234" s="19" t="s">
        <v>271</v>
      </c>
      <c r="AT1234" s="19" t="s">
        <v>153</v>
      </c>
      <c r="AU1234" s="19" t="s">
        <v>90</v>
      </c>
      <c r="AY1234" s="19" t="s">
        <v>151</v>
      </c>
      <c r="BE1234" s="206">
        <f>IF(N1234="základní",J1234,0)</f>
        <v>0</v>
      </c>
      <c r="BF1234" s="206">
        <f>IF(N1234="snížená",J1234,0)</f>
        <v>0</v>
      </c>
      <c r="BG1234" s="206">
        <f>IF(N1234="zákl. přenesená",J1234,0)</f>
        <v>0</v>
      </c>
      <c r="BH1234" s="206">
        <f>IF(N1234="sníž. přenesená",J1234,0)</f>
        <v>0</v>
      </c>
      <c r="BI1234" s="206">
        <f>IF(N1234="nulová",J1234,0)</f>
        <v>0</v>
      </c>
      <c r="BJ1234" s="19" t="s">
        <v>90</v>
      </c>
      <c r="BK1234" s="206">
        <f>ROUND(I1234*H1234,2)</f>
        <v>0</v>
      </c>
      <c r="BL1234" s="19" t="s">
        <v>271</v>
      </c>
      <c r="BM1234" s="19" t="s">
        <v>1297</v>
      </c>
    </row>
    <row r="1235" spans="2:65" s="1" customFormat="1" ht="27" x14ac:dyDescent="0.3">
      <c r="B1235" s="36"/>
      <c r="C1235" s="58"/>
      <c r="D1235" s="207" t="s">
        <v>160</v>
      </c>
      <c r="E1235" s="58"/>
      <c r="F1235" s="208" t="s">
        <v>1298</v>
      </c>
      <c r="G1235" s="58"/>
      <c r="H1235" s="58"/>
      <c r="I1235" s="163"/>
      <c r="J1235" s="58"/>
      <c r="K1235" s="58"/>
      <c r="L1235" s="56"/>
      <c r="M1235" s="73"/>
      <c r="N1235" s="37"/>
      <c r="O1235" s="37"/>
      <c r="P1235" s="37"/>
      <c r="Q1235" s="37"/>
      <c r="R1235" s="37"/>
      <c r="S1235" s="37"/>
      <c r="T1235" s="74"/>
      <c r="AT1235" s="19" t="s">
        <v>160</v>
      </c>
      <c r="AU1235" s="19" t="s">
        <v>90</v>
      </c>
    </row>
    <row r="1236" spans="2:65" s="11" customFormat="1" ht="29.85" customHeight="1" x14ac:dyDescent="0.3">
      <c r="B1236" s="178"/>
      <c r="C1236" s="179"/>
      <c r="D1236" s="192" t="s">
        <v>78</v>
      </c>
      <c r="E1236" s="193" t="s">
        <v>1299</v>
      </c>
      <c r="F1236" s="193" t="s">
        <v>1300</v>
      </c>
      <c r="G1236" s="179"/>
      <c r="H1236" s="179"/>
      <c r="I1236" s="182"/>
      <c r="J1236" s="194">
        <f>BK1236</f>
        <v>0</v>
      </c>
      <c r="K1236" s="179"/>
      <c r="L1236" s="184"/>
      <c r="M1236" s="185"/>
      <c r="N1236" s="186"/>
      <c r="O1236" s="186"/>
      <c r="P1236" s="187">
        <f>SUM(P1237:P1322)</f>
        <v>0</v>
      </c>
      <c r="Q1236" s="186"/>
      <c r="R1236" s="187">
        <f>SUM(R1237:R1322)</f>
        <v>0.22441575520000001</v>
      </c>
      <c r="S1236" s="186"/>
      <c r="T1236" s="188">
        <f>SUM(T1237:T1322)</f>
        <v>1.41658</v>
      </c>
      <c r="AR1236" s="189" t="s">
        <v>90</v>
      </c>
      <c r="AT1236" s="190" t="s">
        <v>78</v>
      </c>
      <c r="AU1236" s="190" t="s">
        <v>23</v>
      </c>
      <c r="AY1236" s="189" t="s">
        <v>151</v>
      </c>
      <c r="BK1236" s="191">
        <f>SUM(BK1237:BK1322)</f>
        <v>0</v>
      </c>
    </row>
    <row r="1237" spans="2:65" s="1" customFormat="1" ht="22.5" customHeight="1" x14ac:dyDescent="0.3">
      <c r="B1237" s="36"/>
      <c r="C1237" s="195" t="s">
        <v>1301</v>
      </c>
      <c r="D1237" s="195" t="s">
        <v>153</v>
      </c>
      <c r="E1237" s="196" t="s">
        <v>1302</v>
      </c>
      <c r="F1237" s="197" t="s">
        <v>1303</v>
      </c>
      <c r="G1237" s="198" t="s">
        <v>156</v>
      </c>
      <c r="H1237" s="199">
        <v>22.1</v>
      </c>
      <c r="I1237" s="200"/>
      <c r="J1237" s="201">
        <f>ROUND(I1237*H1237,2)</f>
        <v>0</v>
      </c>
      <c r="K1237" s="197" t="s">
        <v>157</v>
      </c>
      <c r="L1237" s="56"/>
      <c r="M1237" s="202" t="s">
        <v>77</v>
      </c>
      <c r="N1237" s="203" t="s">
        <v>50</v>
      </c>
      <c r="O1237" s="37"/>
      <c r="P1237" s="204">
        <f>O1237*H1237</f>
        <v>0</v>
      </c>
      <c r="Q1237" s="204">
        <v>0</v>
      </c>
      <c r="R1237" s="204">
        <f>Q1237*H1237</f>
        <v>0</v>
      </c>
      <c r="S1237" s="204">
        <v>3.3000000000000002E-2</v>
      </c>
      <c r="T1237" s="205">
        <f>S1237*H1237</f>
        <v>0.72930000000000006</v>
      </c>
      <c r="AR1237" s="19" t="s">
        <v>271</v>
      </c>
      <c r="AT1237" s="19" t="s">
        <v>153</v>
      </c>
      <c r="AU1237" s="19" t="s">
        <v>90</v>
      </c>
      <c r="AY1237" s="19" t="s">
        <v>151</v>
      </c>
      <c r="BE1237" s="206">
        <f>IF(N1237="základní",J1237,0)</f>
        <v>0</v>
      </c>
      <c r="BF1237" s="206">
        <f>IF(N1237="snížená",J1237,0)</f>
        <v>0</v>
      </c>
      <c r="BG1237" s="206">
        <f>IF(N1237="zákl. přenesená",J1237,0)</f>
        <v>0</v>
      </c>
      <c r="BH1237" s="206">
        <f>IF(N1237="sníž. přenesená",J1237,0)</f>
        <v>0</v>
      </c>
      <c r="BI1237" s="206">
        <f>IF(N1237="nulová",J1237,0)</f>
        <v>0</v>
      </c>
      <c r="BJ1237" s="19" t="s">
        <v>90</v>
      </c>
      <c r="BK1237" s="206">
        <f>ROUND(I1237*H1237,2)</f>
        <v>0</v>
      </c>
      <c r="BL1237" s="19" t="s">
        <v>271</v>
      </c>
      <c r="BM1237" s="19" t="s">
        <v>1304</v>
      </c>
    </row>
    <row r="1238" spans="2:65" s="1" customFormat="1" x14ac:dyDescent="0.3">
      <c r="B1238" s="36"/>
      <c r="C1238" s="58"/>
      <c r="D1238" s="207" t="s">
        <v>160</v>
      </c>
      <c r="E1238" s="58"/>
      <c r="F1238" s="208" t="s">
        <v>1305</v>
      </c>
      <c r="G1238" s="58"/>
      <c r="H1238" s="58"/>
      <c r="I1238" s="163"/>
      <c r="J1238" s="58"/>
      <c r="K1238" s="58"/>
      <c r="L1238" s="56"/>
      <c r="M1238" s="73"/>
      <c r="N1238" s="37"/>
      <c r="O1238" s="37"/>
      <c r="P1238" s="37"/>
      <c r="Q1238" s="37"/>
      <c r="R1238" s="37"/>
      <c r="S1238" s="37"/>
      <c r="T1238" s="74"/>
      <c r="AT1238" s="19" t="s">
        <v>160</v>
      </c>
      <c r="AU1238" s="19" t="s">
        <v>90</v>
      </c>
    </row>
    <row r="1239" spans="2:65" s="12" customFormat="1" x14ac:dyDescent="0.3">
      <c r="B1239" s="209"/>
      <c r="C1239" s="210"/>
      <c r="D1239" s="207" t="s">
        <v>162</v>
      </c>
      <c r="E1239" s="211" t="s">
        <v>77</v>
      </c>
      <c r="F1239" s="212" t="s">
        <v>1306</v>
      </c>
      <c r="G1239" s="210"/>
      <c r="H1239" s="213" t="s">
        <v>77</v>
      </c>
      <c r="I1239" s="214"/>
      <c r="J1239" s="210"/>
      <c r="K1239" s="210"/>
      <c r="L1239" s="215"/>
      <c r="M1239" s="216"/>
      <c r="N1239" s="217"/>
      <c r="O1239" s="217"/>
      <c r="P1239" s="217"/>
      <c r="Q1239" s="217"/>
      <c r="R1239" s="217"/>
      <c r="S1239" s="217"/>
      <c r="T1239" s="218"/>
      <c r="AT1239" s="219" t="s">
        <v>162</v>
      </c>
      <c r="AU1239" s="219" t="s">
        <v>90</v>
      </c>
      <c r="AV1239" s="12" t="s">
        <v>23</v>
      </c>
      <c r="AW1239" s="12" t="s">
        <v>41</v>
      </c>
      <c r="AX1239" s="12" t="s">
        <v>79</v>
      </c>
      <c r="AY1239" s="219" t="s">
        <v>151</v>
      </c>
    </row>
    <row r="1240" spans="2:65" s="12" customFormat="1" x14ac:dyDescent="0.3">
      <c r="B1240" s="209"/>
      <c r="C1240" s="210"/>
      <c r="D1240" s="207" t="s">
        <v>162</v>
      </c>
      <c r="E1240" s="211" t="s">
        <v>77</v>
      </c>
      <c r="F1240" s="212" t="s">
        <v>1307</v>
      </c>
      <c r="G1240" s="210"/>
      <c r="H1240" s="213" t="s">
        <v>77</v>
      </c>
      <c r="I1240" s="214"/>
      <c r="J1240" s="210"/>
      <c r="K1240" s="210"/>
      <c r="L1240" s="215"/>
      <c r="M1240" s="216"/>
      <c r="N1240" s="217"/>
      <c r="O1240" s="217"/>
      <c r="P1240" s="217"/>
      <c r="Q1240" s="217"/>
      <c r="R1240" s="217"/>
      <c r="S1240" s="217"/>
      <c r="T1240" s="218"/>
      <c r="AT1240" s="219" t="s">
        <v>162</v>
      </c>
      <c r="AU1240" s="219" t="s">
        <v>90</v>
      </c>
      <c r="AV1240" s="12" t="s">
        <v>23</v>
      </c>
      <c r="AW1240" s="12" t="s">
        <v>41</v>
      </c>
      <c r="AX1240" s="12" t="s">
        <v>79</v>
      </c>
      <c r="AY1240" s="219" t="s">
        <v>151</v>
      </c>
    </row>
    <row r="1241" spans="2:65" s="13" customFormat="1" x14ac:dyDescent="0.3">
      <c r="B1241" s="220"/>
      <c r="C1241" s="221"/>
      <c r="D1241" s="207" t="s">
        <v>162</v>
      </c>
      <c r="E1241" s="232" t="s">
        <v>77</v>
      </c>
      <c r="F1241" s="233" t="s">
        <v>1308</v>
      </c>
      <c r="G1241" s="221"/>
      <c r="H1241" s="234">
        <v>17.16</v>
      </c>
      <c r="I1241" s="226"/>
      <c r="J1241" s="221"/>
      <c r="K1241" s="221"/>
      <c r="L1241" s="227"/>
      <c r="M1241" s="228"/>
      <c r="N1241" s="229"/>
      <c r="O1241" s="229"/>
      <c r="P1241" s="229"/>
      <c r="Q1241" s="229"/>
      <c r="R1241" s="229"/>
      <c r="S1241" s="229"/>
      <c r="T1241" s="230"/>
      <c r="AT1241" s="231" t="s">
        <v>162</v>
      </c>
      <c r="AU1241" s="231" t="s">
        <v>90</v>
      </c>
      <c r="AV1241" s="13" t="s">
        <v>90</v>
      </c>
      <c r="AW1241" s="13" t="s">
        <v>41</v>
      </c>
      <c r="AX1241" s="13" t="s">
        <v>79</v>
      </c>
      <c r="AY1241" s="231" t="s">
        <v>151</v>
      </c>
    </row>
    <row r="1242" spans="2:65" s="13" customFormat="1" x14ac:dyDescent="0.3">
      <c r="B1242" s="220"/>
      <c r="C1242" s="221"/>
      <c r="D1242" s="207" t="s">
        <v>162</v>
      </c>
      <c r="E1242" s="232" t="s">
        <v>77</v>
      </c>
      <c r="F1242" s="233" t="s">
        <v>1309</v>
      </c>
      <c r="G1242" s="221"/>
      <c r="H1242" s="234">
        <v>4.9400000000000004</v>
      </c>
      <c r="I1242" s="226"/>
      <c r="J1242" s="221"/>
      <c r="K1242" s="221"/>
      <c r="L1242" s="227"/>
      <c r="M1242" s="228"/>
      <c r="N1242" s="229"/>
      <c r="O1242" s="229"/>
      <c r="P1242" s="229"/>
      <c r="Q1242" s="229"/>
      <c r="R1242" s="229"/>
      <c r="S1242" s="229"/>
      <c r="T1242" s="230"/>
      <c r="AT1242" s="231" t="s">
        <v>162</v>
      </c>
      <c r="AU1242" s="231" t="s">
        <v>90</v>
      </c>
      <c r="AV1242" s="13" t="s">
        <v>90</v>
      </c>
      <c r="AW1242" s="13" t="s">
        <v>41</v>
      </c>
      <c r="AX1242" s="13" t="s">
        <v>79</v>
      </c>
      <c r="AY1242" s="231" t="s">
        <v>151</v>
      </c>
    </row>
    <row r="1243" spans="2:65" s="14" customFormat="1" x14ac:dyDescent="0.3">
      <c r="B1243" s="235"/>
      <c r="C1243" s="236"/>
      <c r="D1243" s="222" t="s">
        <v>162</v>
      </c>
      <c r="E1243" s="237" t="s">
        <v>77</v>
      </c>
      <c r="F1243" s="238" t="s">
        <v>174</v>
      </c>
      <c r="G1243" s="236"/>
      <c r="H1243" s="239">
        <v>22.1</v>
      </c>
      <c r="I1243" s="240"/>
      <c r="J1243" s="236"/>
      <c r="K1243" s="236"/>
      <c r="L1243" s="241"/>
      <c r="M1243" s="242"/>
      <c r="N1243" s="243"/>
      <c r="O1243" s="243"/>
      <c r="P1243" s="243"/>
      <c r="Q1243" s="243"/>
      <c r="R1243" s="243"/>
      <c r="S1243" s="243"/>
      <c r="T1243" s="244"/>
      <c r="AT1243" s="245" t="s">
        <v>162</v>
      </c>
      <c r="AU1243" s="245" t="s">
        <v>90</v>
      </c>
      <c r="AV1243" s="14" t="s">
        <v>158</v>
      </c>
      <c r="AW1243" s="14" t="s">
        <v>41</v>
      </c>
      <c r="AX1243" s="14" t="s">
        <v>23</v>
      </c>
      <c r="AY1243" s="245" t="s">
        <v>151</v>
      </c>
    </row>
    <row r="1244" spans="2:65" s="1" customFormat="1" ht="22.5" customHeight="1" x14ac:dyDescent="0.3">
      <c r="B1244" s="36"/>
      <c r="C1244" s="195" t="s">
        <v>1310</v>
      </c>
      <c r="D1244" s="195" t="s">
        <v>153</v>
      </c>
      <c r="E1244" s="196" t="s">
        <v>1311</v>
      </c>
      <c r="F1244" s="197" t="s">
        <v>1312</v>
      </c>
      <c r="G1244" s="198" t="s">
        <v>252</v>
      </c>
      <c r="H1244" s="199">
        <v>38.56</v>
      </c>
      <c r="I1244" s="200"/>
      <c r="J1244" s="201">
        <f>ROUND(I1244*H1244,2)</f>
        <v>0</v>
      </c>
      <c r="K1244" s="197" t="s">
        <v>157</v>
      </c>
      <c r="L1244" s="56"/>
      <c r="M1244" s="202" t="s">
        <v>77</v>
      </c>
      <c r="N1244" s="203" t="s">
        <v>50</v>
      </c>
      <c r="O1244" s="37"/>
      <c r="P1244" s="204">
        <f>O1244*H1244</f>
        <v>0</v>
      </c>
      <c r="Q1244" s="204">
        <v>6.0000000000000002E-5</v>
      </c>
      <c r="R1244" s="204">
        <f>Q1244*H1244</f>
        <v>2.3136000000000003E-3</v>
      </c>
      <c r="S1244" s="204">
        <v>0</v>
      </c>
      <c r="T1244" s="205">
        <f>S1244*H1244</f>
        <v>0</v>
      </c>
      <c r="AR1244" s="19" t="s">
        <v>271</v>
      </c>
      <c r="AT1244" s="19" t="s">
        <v>153</v>
      </c>
      <c r="AU1244" s="19" t="s">
        <v>90</v>
      </c>
      <c r="AY1244" s="19" t="s">
        <v>151</v>
      </c>
      <c r="BE1244" s="206">
        <f>IF(N1244="základní",J1244,0)</f>
        <v>0</v>
      </c>
      <c r="BF1244" s="206">
        <f>IF(N1244="snížená",J1244,0)</f>
        <v>0</v>
      </c>
      <c r="BG1244" s="206">
        <f>IF(N1244="zákl. přenesená",J1244,0)</f>
        <v>0</v>
      </c>
      <c r="BH1244" s="206">
        <f>IF(N1244="sníž. přenesená",J1244,0)</f>
        <v>0</v>
      </c>
      <c r="BI1244" s="206">
        <f>IF(N1244="nulová",J1244,0)</f>
        <v>0</v>
      </c>
      <c r="BJ1244" s="19" t="s">
        <v>90</v>
      </c>
      <c r="BK1244" s="206">
        <f>ROUND(I1244*H1244,2)</f>
        <v>0</v>
      </c>
      <c r="BL1244" s="19" t="s">
        <v>271</v>
      </c>
      <c r="BM1244" s="19" t="s">
        <v>1313</v>
      </c>
    </row>
    <row r="1245" spans="2:65" s="1" customFormat="1" ht="27" x14ac:dyDescent="0.3">
      <c r="B1245" s="36"/>
      <c r="C1245" s="58"/>
      <c r="D1245" s="207" t="s">
        <v>160</v>
      </c>
      <c r="E1245" s="58"/>
      <c r="F1245" s="208" t="s">
        <v>1314</v>
      </c>
      <c r="G1245" s="58"/>
      <c r="H1245" s="58"/>
      <c r="I1245" s="163"/>
      <c r="J1245" s="58"/>
      <c r="K1245" s="58"/>
      <c r="L1245" s="56"/>
      <c r="M1245" s="73"/>
      <c r="N1245" s="37"/>
      <c r="O1245" s="37"/>
      <c r="P1245" s="37"/>
      <c r="Q1245" s="37"/>
      <c r="R1245" s="37"/>
      <c r="S1245" s="37"/>
      <c r="T1245" s="74"/>
      <c r="AT1245" s="19" t="s">
        <v>160</v>
      </c>
      <c r="AU1245" s="19" t="s">
        <v>90</v>
      </c>
    </row>
    <row r="1246" spans="2:65" s="12" customFormat="1" x14ac:dyDescent="0.3">
      <c r="B1246" s="209"/>
      <c r="C1246" s="210"/>
      <c r="D1246" s="207" t="s">
        <v>162</v>
      </c>
      <c r="E1246" s="211" t="s">
        <v>77</v>
      </c>
      <c r="F1246" s="212" t="s">
        <v>1150</v>
      </c>
      <c r="G1246" s="210"/>
      <c r="H1246" s="213" t="s">
        <v>77</v>
      </c>
      <c r="I1246" s="214"/>
      <c r="J1246" s="210"/>
      <c r="K1246" s="210"/>
      <c r="L1246" s="215"/>
      <c r="M1246" s="216"/>
      <c r="N1246" s="217"/>
      <c r="O1246" s="217"/>
      <c r="P1246" s="217"/>
      <c r="Q1246" s="217"/>
      <c r="R1246" s="217"/>
      <c r="S1246" s="217"/>
      <c r="T1246" s="218"/>
      <c r="AT1246" s="219" t="s">
        <v>162</v>
      </c>
      <c r="AU1246" s="219" t="s">
        <v>90</v>
      </c>
      <c r="AV1246" s="12" t="s">
        <v>23</v>
      </c>
      <c r="AW1246" s="12" t="s">
        <v>41</v>
      </c>
      <c r="AX1246" s="12" t="s">
        <v>79</v>
      </c>
      <c r="AY1246" s="219" t="s">
        <v>151</v>
      </c>
    </row>
    <row r="1247" spans="2:65" s="12" customFormat="1" ht="27" x14ac:dyDescent="0.3">
      <c r="B1247" s="209"/>
      <c r="C1247" s="210"/>
      <c r="D1247" s="207" t="s">
        <v>162</v>
      </c>
      <c r="E1247" s="211" t="s">
        <v>77</v>
      </c>
      <c r="F1247" s="212" t="s">
        <v>1315</v>
      </c>
      <c r="G1247" s="210"/>
      <c r="H1247" s="213" t="s">
        <v>77</v>
      </c>
      <c r="I1247" s="214"/>
      <c r="J1247" s="210"/>
      <c r="K1247" s="210"/>
      <c r="L1247" s="215"/>
      <c r="M1247" s="216"/>
      <c r="N1247" s="217"/>
      <c r="O1247" s="217"/>
      <c r="P1247" s="217"/>
      <c r="Q1247" s="217"/>
      <c r="R1247" s="217"/>
      <c r="S1247" s="217"/>
      <c r="T1247" s="218"/>
      <c r="AT1247" s="219" t="s">
        <v>162</v>
      </c>
      <c r="AU1247" s="219" t="s">
        <v>90</v>
      </c>
      <c r="AV1247" s="12" t="s">
        <v>23</v>
      </c>
      <c r="AW1247" s="12" t="s">
        <v>41</v>
      </c>
      <c r="AX1247" s="12" t="s">
        <v>79</v>
      </c>
      <c r="AY1247" s="219" t="s">
        <v>151</v>
      </c>
    </row>
    <row r="1248" spans="2:65" s="13" customFormat="1" x14ac:dyDescent="0.3">
      <c r="B1248" s="220"/>
      <c r="C1248" s="221"/>
      <c r="D1248" s="222" t="s">
        <v>162</v>
      </c>
      <c r="E1248" s="223" t="s">
        <v>77</v>
      </c>
      <c r="F1248" s="224" t="s">
        <v>1316</v>
      </c>
      <c r="G1248" s="221"/>
      <c r="H1248" s="225">
        <v>38.56</v>
      </c>
      <c r="I1248" s="226"/>
      <c r="J1248" s="221"/>
      <c r="K1248" s="221"/>
      <c r="L1248" s="227"/>
      <c r="M1248" s="228"/>
      <c r="N1248" s="229"/>
      <c r="O1248" s="229"/>
      <c r="P1248" s="229"/>
      <c r="Q1248" s="229"/>
      <c r="R1248" s="229"/>
      <c r="S1248" s="229"/>
      <c r="T1248" s="230"/>
      <c r="AT1248" s="231" t="s">
        <v>162</v>
      </c>
      <c r="AU1248" s="231" t="s">
        <v>90</v>
      </c>
      <c r="AV1248" s="13" t="s">
        <v>90</v>
      </c>
      <c r="AW1248" s="13" t="s">
        <v>41</v>
      </c>
      <c r="AX1248" s="13" t="s">
        <v>23</v>
      </c>
      <c r="AY1248" s="231" t="s">
        <v>151</v>
      </c>
    </row>
    <row r="1249" spans="2:65" s="1" customFormat="1" ht="22.5" customHeight="1" x14ac:dyDescent="0.3">
      <c r="B1249" s="36"/>
      <c r="C1249" s="195" t="s">
        <v>1317</v>
      </c>
      <c r="D1249" s="195" t="s">
        <v>153</v>
      </c>
      <c r="E1249" s="196" t="s">
        <v>1318</v>
      </c>
      <c r="F1249" s="197" t="s">
        <v>1319</v>
      </c>
      <c r="G1249" s="198" t="s">
        <v>252</v>
      </c>
      <c r="H1249" s="199">
        <v>39.08</v>
      </c>
      <c r="I1249" s="200"/>
      <c r="J1249" s="201">
        <f>ROUND(I1249*H1249,2)</f>
        <v>0</v>
      </c>
      <c r="K1249" s="197" t="s">
        <v>157</v>
      </c>
      <c r="L1249" s="56"/>
      <c r="M1249" s="202" t="s">
        <v>77</v>
      </c>
      <c r="N1249" s="203" t="s">
        <v>50</v>
      </c>
      <c r="O1249" s="37"/>
      <c r="P1249" s="204">
        <f>O1249*H1249</f>
        <v>0</v>
      </c>
      <c r="Q1249" s="204">
        <v>0</v>
      </c>
      <c r="R1249" s="204">
        <f>Q1249*H1249</f>
        <v>0</v>
      </c>
      <c r="S1249" s="204">
        <v>1.6E-2</v>
      </c>
      <c r="T1249" s="205">
        <f>S1249*H1249</f>
        <v>0.62527999999999995</v>
      </c>
      <c r="AR1249" s="19" t="s">
        <v>271</v>
      </c>
      <c r="AT1249" s="19" t="s">
        <v>153</v>
      </c>
      <c r="AU1249" s="19" t="s">
        <v>90</v>
      </c>
      <c r="AY1249" s="19" t="s">
        <v>151</v>
      </c>
      <c r="BE1249" s="206">
        <f>IF(N1249="základní",J1249,0)</f>
        <v>0</v>
      </c>
      <c r="BF1249" s="206">
        <f>IF(N1249="snížená",J1249,0)</f>
        <v>0</v>
      </c>
      <c r="BG1249" s="206">
        <f>IF(N1249="zákl. přenesená",J1249,0)</f>
        <v>0</v>
      </c>
      <c r="BH1249" s="206">
        <f>IF(N1249="sníž. přenesená",J1249,0)</f>
        <v>0</v>
      </c>
      <c r="BI1249" s="206">
        <f>IF(N1249="nulová",J1249,0)</f>
        <v>0</v>
      </c>
      <c r="BJ1249" s="19" t="s">
        <v>90</v>
      </c>
      <c r="BK1249" s="206">
        <f>ROUND(I1249*H1249,2)</f>
        <v>0</v>
      </c>
      <c r="BL1249" s="19" t="s">
        <v>271</v>
      </c>
      <c r="BM1249" s="19" t="s">
        <v>1320</v>
      </c>
    </row>
    <row r="1250" spans="2:65" s="1" customFormat="1" x14ac:dyDescent="0.3">
      <c r="B1250" s="36"/>
      <c r="C1250" s="58"/>
      <c r="D1250" s="207" t="s">
        <v>160</v>
      </c>
      <c r="E1250" s="58"/>
      <c r="F1250" s="208" t="s">
        <v>1321</v>
      </c>
      <c r="G1250" s="58"/>
      <c r="H1250" s="58"/>
      <c r="I1250" s="163"/>
      <c r="J1250" s="58"/>
      <c r="K1250" s="58"/>
      <c r="L1250" s="56"/>
      <c r="M1250" s="73"/>
      <c r="N1250" s="37"/>
      <c r="O1250" s="37"/>
      <c r="P1250" s="37"/>
      <c r="Q1250" s="37"/>
      <c r="R1250" s="37"/>
      <c r="S1250" s="37"/>
      <c r="T1250" s="74"/>
      <c r="AT1250" s="19" t="s">
        <v>160</v>
      </c>
      <c r="AU1250" s="19" t="s">
        <v>90</v>
      </c>
    </row>
    <row r="1251" spans="2:65" s="12" customFormat="1" x14ac:dyDescent="0.3">
      <c r="B1251" s="209"/>
      <c r="C1251" s="210"/>
      <c r="D1251" s="207" t="s">
        <v>162</v>
      </c>
      <c r="E1251" s="211" t="s">
        <v>77</v>
      </c>
      <c r="F1251" s="212" t="s">
        <v>1322</v>
      </c>
      <c r="G1251" s="210"/>
      <c r="H1251" s="213" t="s">
        <v>77</v>
      </c>
      <c r="I1251" s="214"/>
      <c r="J1251" s="210"/>
      <c r="K1251" s="210"/>
      <c r="L1251" s="215"/>
      <c r="M1251" s="216"/>
      <c r="N1251" s="217"/>
      <c r="O1251" s="217"/>
      <c r="P1251" s="217"/>
      <c r="Q1251" s="217"/>
      <c r="R1251" s="217"/>
      <c r="S1251" s="217"/>
      <c r="T1251" s="218"/>
      <c r="AT1251" s="219" t="s">
        <v>162</v>
      </c>
      <c r="AU1251" s="219" t="s">
        <v>90</v>
      </c>
      <c r="AV1251" s="12" t="s">
        <v>23</v>
      </c>
      <c r="AW1251" s="12" t="s">
        <v>41</v>
      </c>
      <c r="AX1251" s="12" t="s">
        <v>79</v>
      </c>
      <c r="AY1251" s="219" t="s">
        <v>151</v>
      </c>
    </row>
    <row r="1252" spans="2:65" s="12" customFormat="1" x14ac:dyDescent="0.3">
      <c r="B1252" s="209"/>
      <c r="C1252" s="210"/>
      <c r="D1252" s="207" t="s">
        <v>162</v>
      </c>
      <c r="E1252" s="211" t="s">
        <v>77</v>
      </c>
      <c r="F1252" s="212" t="s">
        <v>1323</v>
      </c>
      <c r="G1252" s="210"/>
      <c r="H1252" s="213" t="s">
        <v>77</v>
      </c>
      <c r="I1252" s="214"/>
      <c r="J1252" s="210"/>
      <c r="K1252" s="210"/>
      <c r="L1252" s="215"/>
      <c r="M1252" s="216"/>
      <c r="N1252" s="217"/>
      <c r="O1252" s="217"/>
      <c r="P1252" s="217"/>
      <c r="Q1252" s="217"/>
      <c r="R1252" s="217"/>
      <c r="S1252" s="217"/>
      <c r="T1252" s="218"/>
      <c r="AT1252" s="219" t="s">
        <v>162</v>
      </c>
      <c r="AU1252" s="219" t="s">
        <v>90</v>
      </c>
      <c r="AV1252" s="12" t="s">
        <v>23</v>
      </c>
      <c r="AW1252" s="12" t="s">
        <v>41</v>
      </c>
      <c r="AX1252" s="12" t="s">
        <v>79</v>
      </c>
      <c r="AY1252" s="219" t="s">
        <v>151</v>
      </c>
    </row>
    <row r="1253" spans="2:65" s="13" customFormat="1" x14ac:dyDescent="0.3">
      <c r="B1253" s="220"/>
      <c r="C1253" s="221"/>
      <c r="D1253" s="207" t="s">
        <v>162</v>
      </c>
      <c r="E1253" s="232" t="s">
        <v>77</v>
      </c>
      <c r="F1253" s="233" t="s">
        <v>1324</v>
      </c>
      <c r="G1253" s="221"/>
      <c r="H1253" s="234">
        <v>38.880000000000003</v>
      </c>
      <c r="I1253" s="226"/>
      <c r="J1253" s="221"/>
      <c r="K1253" s="221"/>
      <c r="L1253" s="227"/>
      <c r="M1253" s="228"/>
      <c r="N1253" s="229"/>
      <c r="O1253" s="229"/>
      <c r="P1253" s="229"/>
      <c r="Q1253" s="229"/>
      <c r="R1253" s="229"/>
      <c r="S1253" s="229"/>
      <c r="T1253" s="230"/>
      <c r="AT1253" s="231" t="s">
        <v>162</v>
      </c>
      <c r="AU1253" s="231" t="s">
        <v>90</v>
      </c>
      <c r="AV1253" s="13" t="s">
        <v>90</v>
      </c>
      <c r="AW1253" s="13" t="s">
        <v>41</v>
      </c>
      <c r="AX1253" s="13" t="s">
        <v>79</v>
      </c>
      <c r="AY1253" s="231" t="s">
        <v>151</v>
      </c>
    </row>
    <row r="1254" spans="2:65" s="12" customFormat="1" x14ac:dyDescent="0.3">
      <c r="B1254" s="209"/>
      <c r="C1254" s="210"/>
      <c r="D1254" s="207" t="s">
        <v>162</v>
      </c>
      <c r="E1254" s="211" t="s">
        <v>77</v>
      </c>
      <c r="F1254" s="212" t="s">
        <v>1325</v>
      </c>
      <c r="G1254" s="210"/>
      <c r="H1254" s="213" t="s">
        <v>77</v>
      </c>
      <c r="I1254" s="214"/>
      <c r="J1254" s="210"/>
      <c r="K1254" s="210"/>
      <c r="L1254" s="215"/>
      <c r="M1254" s="216"/>
      <c r="N1254" s="217"/>
      <c r="O1254" s="217"/>
      <c r="P1254" s="217"/>
      <c r="Q1254" s="217"/>
      <c r="R1254" s="217"/>
      <c r="S1254" s="217"/>
      <c r="T1254" s="218"/>
      <c r="AT1254" s="219" t="s">
        <v>162</v>
      </c>
      <c r="AU1254" s="219" t="s">
        <v>90</v>
      </c>
      <c r="AV1254" s="12" t="s">
        <v>23</v>
      </c>
      <c r="AW1254" s="12" t="s">
        <v>41</v>
      </c>
      <c r="AX1254" s="12" t="s">
        <v>79</v>
      </c>
      <c r="AY1254" s="219" t="s">
        <v>151</v>
      </c>
    </row>
    <row r="1255" spans="2:65" s="13" customFormat="1" x14ac:dyDescent="0.3">
      <c r="B1255" s="220"/>
      <c r="C1255" s="221"/>
      <c r="D1255" s="207" t="s">
        <v>162</v>
      </c>
      <c r="E1255" s="232" t="s">
        <v>77</v>
      </c>
      <c r="F1255" s="233" t="s">
        <v>1326</v>
      </c>
      <c r="G1255" s="221"/>
      <c r="H1255" s="234">
        <v>0.2</v>
      </c>
      <c r="I1255" s="226"/>
      <c r="J1255" s="221"/>
      <c r="K1255" s="221"/>
      <c r="L1255" s="227"/>
      <c r="M1255" s="228"/>
      <c r="N1255" s="229"/>
      <c r="O1255" s="229"/>
      <c r="P1255" s="229"/>
      <c r="Q1255" s="229"/>
      <c r="R1255" s="229"/>
      <c r="S1255" s="229"/>
      <c r="T1255" s="230"/>
      <c r="AT1255" s="231" t="s">
        <v>162</v>
      </c>
      <c r="AU1255" s="231" t="s">
        <v>90</v>
      </c>
      <c r="AV1255" s="13" t="s">
        <v>90</v>
      </c>
      <c r="AW1255" s="13" t="s">
        <v>41</v>
      </c>
      <c r="AX1255" s="13" t="s">
        <v>79</v>
      </c>
      <c r="AY1255" s="231" t="s">
        <v>151</v>
      </c>
    </row>
    <row r="1256" spans="2:65" s="14" customFormat="1" x14ac:dyDescent="0.3">
      <c r="B1256" s="235"/>
      <c r="C1256" s="236"/>
      <c r="D1256" s="222" t="s">
        <v>162</v>
      </c>
      <c r="E1256" s="237" t="s">
        <v>77</v>
      </c>
      <c r="F1256" s="238" t="s">
        <v>174</v>
      </c>
      <c r="G1256" s="236"/>
      <c r="H1256" s="239">
        <v>39.08</v>
      </c>
      <c r="I1256" s="240"/>
      <c r="J1256" s="236"/>
      <c r="K1256" s="236"/>
      <c r="L1256" s="241"/>
      <c r="M1256" s="242"/>
      <c r="N1256" s="243"/>
      <c r="O1256" s="243"/>
      <c r="P1256" s="243"/>
      <c r="Q1256" s="243"/>
      <c r="R1256" s="243"/>
      <c r="S1256" s="243"/>
      <c r="T1256" s="244"/>
      <c r="AT1256" s="245" t="s">
        <v>162</v>
      </c>
      <c r="AU1256" s="245" t="s">
        <v>90</v>
      </c>
      <c r="AV1256" s="14" t="s">
        <v>158</v>
      </c>
      <c r="AW1256" s="14" t="s">
        <v>41</v>
      </c>
      <c r="AX1256" s="14" t="s">
        <v>23</v>
      </c>
      <c r="AY1256" s="245" t="s">
        <v>151</v>
      </c>
    </row>
    <row r="1257" spans="2:65" s="1" customFormat="1" ht="22.5" customHeight="1" x14ac:dyDescent="0.3">
      <c r="B1257" s="36"/>
      <c r="C1257" s="195" t="s">
        <v>1327</v>
      </c>
      <c r="D1257" s="195" t="s">
        <v>153</v>
      </c>
      <c r="E1257" s="196" t="s">
        <v>1328</v>
      </c>
      <c r="F1257" s="197" t="s">
        <v>1329</v>
      </c>
      <c r="G1257" s="198" t="s">
        <v>156</v>
      </c>
      <c r="H1257" s="199">
        <v>0.375</v>
      </c>
      <c r="I1257" s="200"/>
      <c r="J1257" s="201">
        <f>ROUND(I1257*H1257,2)</f>
        <v>0</v>
      </c>
      <c r="K1257" s="197" t="s">
        <v>157</v>
      </c>
      <c r="L1257" s="56"/>
      <c r="M1257" s="202" t="s">
        <v>77</v>
      </c>
      <c r="N1257" s="203" t="s">
        <v>50</v>
      </c>
      <c r="O1257" s="37"/>
      <c r="P1257" s="204">
        <f>O1257*H1257</f>
        <v>0</v>
      </c>
      <c r="Q1257" s="204">
        <v>0</v>
      </c>
      <c r="R1257" s="204">
        <f>Q1257*H1257</f>
        <v>0</v>
      </c>
      <c r="S1257" s="204">
        <v>0</v>
      </c>
      <c r="T1257" s="205">
        <f>S1257*H1257</f>
        <v>0</v>
      </c>
      <c r="AR1257" s="19" t="s">
        <v>271</v>
      </c>
      <c r="AT1257" s="19" t="s">
        <v>153</v>
      </c>
      <c r="AU1257" s="19" t="s">
        <v>90</v>
      </c>
      <c r="AY1257" s="19" t="s">
        <v>151</v>
      </c>
      <c r="BE1257" s="206">
        <f>IF(N1257="základní",J1257,0)</f>
        <v>0</v>
      </c>
      <c r="BF1257" s="206">
        <f>IF(N1257="snížená",J1257,0)</f>
        <v>0</v>
      </c>
      <c r="BG1257" s="206">
        <f>IF(N1257="zákl. přenesená",J1257,0)</f>
        <v>0</v>
      </c>
      <c r="BH1257" s="206">
        <f>IF(N1257="sníž. přenesená",J1257,0)</f>
        <v>0</v>
      </c>
      <c r="BI1257" s="206">
        <f>IF(N1257="nulová",J1257,0)</f>
        <v>0</v>
      </c>
      <c r="BJ1257" s="19" t="s">
        <v>90</v>
      </c>
      <c r="BK1257" s="206">
        <f>ROUND(I1257*H1257,2)</f>
        <v>0</v>
      </c>
      <c r="BL1257" s="19" t="s">
        <v>271</v>
      </c>
      <c r="BM1257" s="19" t="s">
        <v>1330</v>
      </c>
    </row>
    <row r="1258" spans="2:65" s="1" customFormat="1" x14ac:dyDescent="0.3">
      <c r="B1258" s="36"/>
      <c r="C1258" s="58"/>
      <c r="D1258" s="207" t="s">
        <v>160</v>
      </c>
      <c r="E1258" s="58"/>
      <c r="F1258" s="208" t="s">
        <v>1331</v>
      </c>
      <c r="G1258" s="58"/>
      <c r="H1258" s="58"/>
      <c r="I1258" s="163"/>
      <c r="J1258" s="58"/>
      <c r="K1258" s="58"/>
      <c r="L1258" s="56"/>
      <c r="M1258" s="73"/>
      <c r="N1258" s="37"/>
      <c r="O1258" s="37"/>
      <c r="P1258" s="37"/>
      <c r="Q1258" s="37"/>
      <c r="R1258" s="37"/>
      <c r="S1258" s="37"/>
      <c r="T1258" s="74"/>
      <c r="AT1258" s="19" t="s">
        <v>160</v>
      </c>
      <c r="AU1258" s="19" t="s">
        <v>90</v>
      </c>
    </row>
    <row r="1259" spans="2:65" s="12" customFormat="1" x14ac:dyDescent="0.3">
      <c r="B1259" s="209"/>
      <c r="C1259" s="210"/>
      <c r="D1259" s="207" t="s">
        <v>162</v>
      </c>
      <c r="E1259" s="211" t="s">
        <v>77</v>
      </c>
      <c r="F1259" s="212" t="s">
        <v>1332</v>
      </c>
      <c r="G1259" s="210"/>
      <c r="H1259" s="213" t="s">
        <v>77</v>
      </c>
      <c r="I1259" s="214"/>
      <c r="J1259" s="210"/>
      <c r="K1259" s="210"/>
      <c r="L1259" s="215"/>
      <c r="M1259" s="216"/>
      <c r="N1259" s="217"/>
      <c r="O1259" s="217"/>
      <c r="P1259" s="217"/>
      <c r="Q1259" s="217"/>
      <c r="R1259" s="217"/>
      <c r="S1259" s="217"/>
      <c r="T1259" s="218"/>
      <c r="AT1259" s="219" t="s">
        <v>162</v>
      </c>
      <c r="AU1259" s="219" t="s">
        <v>90</v>
      </c>
      <c r="AV1259" s="12" t="s">
        <v>23</v>
      </c>
      <c r="AW1259" s="12" t="s">
        <v>41</v>
      </c>
      <c r="AX1259" s="12" t="s">
        <v>79</v>
      </c>
      <c r="AY1259" s="219" t="s">
        <v>151</v>
      </c>
    </row>
    <row r="1260" spans="2:65" s="13" customFormat="1" x14ac:dyDescent="0.3">
      <c r="B1260" s="220"/>
      <c r="C1260" s="221"/>
      <c r="D1260" s="222" t="s">
        <v>162</v>
      </c>
      <c r="E1260" s="223" t="s">
        <v>77</v>
      </c>
      <c r="F1260" s="224" t="s">
        <v>1333</v>
      </c>
      <c r="G1260" s="221"/>
      <c r="H1260" s="225">
        <v>0.375</v>
      </c>
      <c r="I1260" s="226"/>
      <c r="J1260" s="221"/>
      <c r="K1260" s="221"/>
      <c r="L1260" s="227"/>
      <c r="M1260" s="228"/>
      <c r="N1260" s="229"/>
      <c r="O1260" s="229"/>
      <c r="P1260" s="229"/>
      <c r="Q1260" s="229"/>
      <c r="R1260" s="229"/>
      <c r="S1260" s="229"/>
      <c r="T1260" s="230"/>
      <c r="AT1260" s="231" t="s">
        <v>162</v>
      </c>
      <c r="AU1260" s="231" t="s">
        <v>90</v>
      </c>
      <c r="AV1260" s="13" t="s">
        <v>90</v>
      </c>
      <c r="AW1260" s="13" t="s">
        <v>41</v>
      </c>
      <c r="AX1260" s="13" t="s">
        <v>23</v>
      </c>
      <c r="AY1260" s="231" t="s">
        <v>151</v>
      </c>
    </row>
    <row r="1261" spans="2:65" s="1" customFormat="1" ht="22.5" customHeight="1" x14ac:dyDescent="0.3">
      <c r="B1261" s="36"/>
      <c r="C1261" s="247" t="s">
        <v>1334</v>
      </c>
      <c r="D1261" s="247" t="s">
        <v>209</v>
      </c>
      <c r="E1261" s="248" t="s">
        <v>1335</v>
      </c>
      <c r="F1261" s="249" t="s">
        <v>1336</v>
      </c>
      <c r="G1261" s="250" t="s">
        <v>274</v>
      </c>
      <c r="H1261" s="251">
        <v>1</v>
      </c>
      <c r="I1261" s="252"/>
      <c r="J1261" s="253">
        <f>ROUND(I1261*H1261,2)</f>
        <v>0</v>
      </c>
      <c r="K1261" s="249" t="s">
        <v>157</v>
      </c>
      <c r="L1261" s="254"/>
      <c r="M1261" s="255" t="s">
        <v>77</v>
      </c>
      <c r="N1261" s="256" t="s">
        <v>50</v>
      </c>
      <c r="O1261" s="37"/>
      <c r="P1261" s="204">
        <f>O1261*H1261</f>
        <v>0</v>
      </c>
      <c r="Q1261" s="204">
        <v>8.9999999999999993E-3</v>
      </c>
      <c r="R1261" s="204">
        <f>Q1261*H1261</f>
        <v>8.9999999999999993E-3</v>
      </c>
      <c r="S1261" s="204">
        <v>0</v>
      </c>
      <c r="T1261" s="205">
        <f>S1261*H1261</f>
        <v>0</v>
      </c>
      <c r="AR1261" s="19" t="s">
        <v>437</v>
      </c>
      <c r="AT1261" s="19" t="s">
        <v>209</v>
      </c>
      <c r="AU1261" s="19" t="s">
        <v>90</v>
      </c>
      <c r="AY1261" s="19" t="s">
        <v>151</v>
      </c>
      <c r="BE1261" s="206">
        <f>IF(N1261="základní",J1261,0)</f>
        <v>0</v>
      </c>
      <c r="BF1261" s="206">
        <f>IF(N1261="snížená",J1261,0)</f>
        <v>0</v>
      </c>
      <c r="BG1261" s="206">
        <f>IF(N1261="zákl. přenesená",J1261,0)</f>
        <v>0</v>
      </c>
      <c r="BH1261" s="206">
        <f>IF(N1261="sníž. přenesená",J1261,0)</f>
        <v>0</v>
      </c>
      <c r="BI1261" s="206">
        <f>IF(N1261="nulová",J1261,0)</f>
        <v>0</v>
      </c>
      <c r="BJ1261" s="19" t="s">
        <v>90</v>
      </c>
      <c r="BK1261" s="206">
        <f>ROUND(I1261*H1261,2)</f>
        <v>0</v>
      </c>
      <c r="BL1261" s="19" t="s">
        <v>271</v>
      </c>
      <c r="BM1261" s="19" t="s">
        <v>1337</v>
      </c>
    </row>
    <row r="1262" spans="2:65" s="1" customFormat="1" ht="27" x14ac:dyDescent="0.3">
      <c r="B1262" s="36"/>
      <c r="C1262" s="58"/>
      <c r="D1262" s="222" t="s">
        <v>160</v>
      </c>
      <c r="E1262" s="58"/>
      <c r="F1262" s="246" t="s">
        <v>1338</v>
      </c>
      <c r="G1262" s="58"/>
      <c r="H1262" s="58"/>
      <c r="I1262" s="163"/>
      <c r="J1262" s="58"/>
      <c r="K1262" s="58"/>
      <c r="L1262" s="56"/>
      <c r="M1262" s="73"/>
      <c r="N1262" s="37"/>
      <c r="O1262" s="37"/>
      <c r="P1262" s="37"/>
      <c r="Q1262" s="37"/>
      <c r="R1262" s="37"/>
      <c r="S1262" s="37"/>
      <c r="T1262" s="74"/>
      <c r="AT1262" s="19" t="s">
        <v>160</v>
      </c>
      <c r="AU1262" s="19" t="s">
        <v>90</v>
      </c>
    </row>
    <row r="1263" spans="2:65" s="1" customFormat="1" ht="22.5" customHeight="1" x14ac:dyDescent="0.3">
      <c r="B1263" s="36"/>
      <c r="C1263" s="195" t="s">
        <v>1339</v>
      </c>
      <c r="D1263" s="195" t="s">
        <v>153</v>
      </c>
      <c r="E1263" s="196" t="s">
        <v>1340</v>
      </c>
      <c r="F1263" s="197" t="s">
        <v>1341</v>
      </c>
      <c r="G1263" s="198" t="s">
        <v>252</v>
      </c>
      <c r="H1263" s="199">
        <v>2.5</v>
      </c>
      <c r="I1263" s="200"/>
      <c r="J1263" s="201">
        <f>ROUND(I1263*H1263,2)</f>
        <v>0</v>
      </c>
      <c r="K1263" s="197" t="s">
        <v>157</v>
      </c>
      <c r="L1263" s="56"/>
      <c r="M1263" s="202" t="s">
        <v>77</v>
      </c>
      <c r="N1263" s="203" t="s">
        <v>50</v>
      </c>
      <c r="O1263" s="37"/>
      <c r="P1263" s="204">
        <f>O1263*H1263</f>
        <v>0</v>
      </c>
      <c r="Q1263" s="204">
        <v>0</v>
      </c>
      <c r="R1263" s="204">
        <f>Q1263*H1263</f>
        <v>0</v>
      </c>
      <c r="S1263" s="204">
        <v>0</v>
      </c>
      <c r="T1263" s="205">
        <f>S1263*H1263</f>
        <v>0</v>
      </c>
      <c r="AR1263" s="19" t="s">
        <v>271</v>
      </c>
      <c r="AT1263" s="19" t="s">
        <v>153</v>
      </c>
      <c r="AU1263" s="19" t="s">
        <v>90</v>
      </c>
      <c r="AY1263" s="19" t="s">
        <v>151</v>
      </c>
      <c r="BE1263" s="206">
        <f>IF(N1263="základní",J1263,0)</f>
        <v>0</v>
      </c>
      <c r="BF1263" s="206">
        <f>IF(N1263="snížená",J1263,0)</f>
        <v>0</v>
      </c>
      <c r="BG1263" s="206">
        <f>IF(N1263="zákl. přenesená",J1263,0)</f>
        <v>0</v>
      </c>
      <c r="BH1263" s="206">
        <f>IF(N1263="sníž. přenesená",J1263,0)</f>
        <v>0</v>
      </c>
      <c r="BI1263" s="206">
        <f>IF(N1263="nulová",J1263,0)</f>
        <v>0</v>
      </c>
      <c r="BJ1263" s="19" t="s">
        <v>90</v>
      </c>
      <c r="BK1263" s="206">
        <f>ROUND(I1263*H1263,2)</f>
        <v>0</v>
      </c>
      <c r="BL1263" s="19" t="s">
        <v>271</v>
      </c>
      <c r="BM1263" s="19" t="s">
        <v>1342</v>
      </c>
    </row>
    <row r="1264" spans="2:65" s="1" customFormat="1" ht="27" x14ac:dyDescent="0.3">
      <c r="B1264" s="36"/>
      <c r="C1264" s="58"/>
      <c r="D1264" s="207" t="s">
        <v>160</v>
      </c>
      <c r="E1264" s="58"/>
      <c r="F1264" s="208" t="s">
        <v>1343</v>
      </c>
      <c r="G1264" s="58"/>
      <c r="H1264" s="58"/>
      <c r="I1264" s="163"/>
      <c r="J1264" s="58"/>
      <c r="K1264" s="58"/>
      <c r="L1264" s="56"/>
      <c r="M1264" s="73"/>
      <c r="N1264" s="37"/>
      <c r="O1264" s="37"/>
      <c r="P1264" s="37"/>
      <c r="Q1264" s="37"/>
      <c r="R1264" s="37"/>
      <c r="S1264" s="37"/>
      <c r="T1264" s="74"/>
      <c r="AT1264" s="19" t="s">
        <v>160</v>
      </c>
      <c r="AU1264" s="19" t="s">
        <v>90</v>
      </c>
    </row>
    <row r="1265" spans="2:65" s="12" customFormat="1" x14ac:dyDescent="0.3">
      <c r="B1265" s="209"/>
      <c r="C1265" s="210"/>
      <c r="D1265" s="207" t="s">
        <v>162</v>
      </c>
      <c r="E1265" s="211" t="s">
        <v>77</v>
      </c>
      <c r="F1265" s="212" t="s">
        <v>1332</v>
      </c>
      <c r="G1265" s="210"/>
      <c r="H1265" s="213" t="s">
        <v>77</v>
      </c>
      <c r="I1265" s="214"/>
      <c r="J1265" s="210"/>
      <c r="K1265" s="210"/>
      <c r="L1265" s="215"/>
      <c r="M1265" s="216"/>
      <c r="N1265" s="217"/>
      <c r="O1265" s="217"/>
      <c r="P1265" s="217"/>
      <c r="Q1265" s="217"/>
      <c r="R1265" s="217"/>
      <c r="S1265" s="217"/>
      <c r="T1265" s="218"/>
      <c r="AT1265" s="219" t="s">
        <v>162</v>
      </c>
      <c r="AU1265" s="219" t="s">
        <v>90</v>
      </c>
      <c r="AV1265" s="12" t="s">
        <v>23</v>
      </c>
      <c r="AW1265" s="12" t="s">
        <v>41</v>
      </c>
      <c r="AX1265" s="12" t="s">
        <v>79</v>
      </c>
      <c r="AY1265" s="219" t="s">
        <v>151</v>
      </c>
    </row>
    <row r="1266" spans="2:65" s="13" customFormat="1" x14ac:dyDescent="0.3">
      <c r="B1266" s="220"/>
      <c r="C1266" s="221"/>
      <c r="D1266" s="222" t="s">
        <v>162</v>
      </c>
      <c r="E1266" s="223" t="s">
        <v>77</v>
      </c>
      <c r="F1266" s="224" t="s">
        <v>1344</v>
      </c>
      <c r="G1266" s="221"/>
      <c r="H1266" s="225">
        <v>2.5</v>
      </c>
      <c r="I1266" s="226"/>
      <c r="J1266" s="221"/>
      <c r="K1266" s="221"/>
      <c r="L1266" s="227"/>
      <c r="M1266" s="228"/>
      <c r="N1266" s="229"/>
      <c r="O1266" s="229"/>
      <c r="P1266" s="229"/>
      <c r="Q1266" s="229"/>
      <c r="R1266" s="229"/>
      <c r="S1266" s="229"/>
      <c r="T1266" s="230"/>
      <c r="AT1266" s="231" t="s">
        <v>162</v>
      </c>
      <c r="AU1266" s="231" t="s">
        <v>90</v>
      </c>
      <c r="AV1266" s="13" t="s">
        <v>90</v>
      </c>
      <c r="AW1266" s="13" t="s">
        <v>41</v>
      </c>
      <c r="AX1266" s="13" t="s">
        <v>23</v>
      </c>
      <c r="AY1266" s="231" t="s">
        <v>151</v>
      </c>
    </row>
    <row r="1267" spans="2:65" s="1" customFormat="1" ht="22.5" customHeight="1" x14ac:dyDescent="0.3">
      <c r="B1267" s="36"/>
      <c r="C1267" s="247" t="s">
        <v>1345</v>
      </c>
      <c r="D1267" s="247" t="s">
        <v>209</v>
      </c>
      <c r="E1267" s="248" t="s">
        <v>1346</v>
      </c>
      <c r="F1267" s="249" t="s">
        <v>1347</v>
      </c>
      <c r="G1267" s="250" t="s">
        <v>252</v>
      </c>
      <c r="H1267" s="251">
        <v>2.5</v>
      </c>
      <c r="I1267" s="252"/>
      <c r="J1267" s="253">
        <f>ROUND(I1267*H1267,2)</f>
        <v>0</v>
      </c>
      <c r="K1267" s="249" t="s">
        <v>157</v>
      </c>
      <c r="L1267" s="254"/>
      <c r="M1267" s="255" t="s">
        <v>77</v>
      </c>
      <c r="N1267" s="256" t="s">
        <v>50</v>
      </c>
      <c r="O1267" s="37"/>
      <c r="P1267" s="204">
        <f>O1267*H1267</f>
        <v>0</v>
      </c>
      <c r="Q1267" s="204">
        <v>2.0000000000000001E-4</v>
      </c>
      <c r="R1267" s="204">
        <f>Q1267*H1267</f>
        <v>5.0000000000000001E-4</v>
      </c>
      <c r="S1267" s="204">
        <v>0</v>
      </c>
      <c r="T1267" s="205">
        <f>S1267*H1267</f>
        <v>0</v>
      </c>
      <c r="AR1267" s="19" t="s">
        <v>437</v>
      </c>
      <c r="AT1267" s="19" t="s">
        <v>209</v>
      </c>
      <c r="AU1267" s="19" t="s">
        <v>90</v>
      </c>
      <c r="AY1267" s="19" t="s">
        <v>151</v>
      </c>
      <c r="BE1267" s="206">
        <f>IF(N1267="základní",J1267,0)</f>
        <v>0</v>
      </c>
      <c r="BF1267" s="206">
        <f>IF(N1267="snížená",J1267,0)</f>
        <v>0</v>
      </c>
      <c r="BG1267" s="206">
        <f>IF(N1267="zákl. přenesená",J1267,0)</f>
        <v>0</v>
      </c>
      <c r="BH1267" s="206">
        <f>IF(N1267="sníž. přenesená",J1267,0)</f>
        <v>0</v>
      </c>
      <c r="BI1267" s="206">
        <f>IF(N1267="nulová",J1267,0)</f>
        <v>0</v>
      </c>
      <c r="BJ1267" s="19" t="s">
        <v>90</v>
      </c>
      <c r="BK1267" s="206">
        <f>ROUND(I1267*H1267,2)</f>
        <v>0</v>
      </c>
      <c r="BL1267" s="19" t="s">
        <v>271</v>
      </c>
      <c r="BM1267" s="19" t="s">
        <v>1348</v>
      </c>
    </row>
    <row r="1268" spans="2:65" s="1" customFormat="1" x14ac:dyDescent="0.3">
      <c r="B1268" s="36"/>
      <c r="C1268" s="58"/>
      <c r="D1268" s="222" t="s">
        <v>160</v>
      </c>
      <c r="E1268" s="58"/>
      <c r="F1268" s="246" t="s">
        <v>1349</v>
      </c>
      <c r="G1268" s="58"/>
      <c r="H1268" s="58"/>
      <c r="I1268" s="163"/>
      <c r="J1268" s="58"/>
      <c r="K1268" s="58"/>
      <c r="L1268" s="56"/>
      <c r="M1268" s="73"/>
      <c r="N1268" s="37"/>
      <c r="O1268" s="37"/>
      <c r="P1268" s="37"/>
      <c r="Q1268" s="37"/>
      <c r="R1268" s="37"/>
      <c r="S1268" s="37"/>
      <c r="T1268" s="74"/>
      <c r="AT1268" s="19" t="s">
        <v>160</v>
      </c>
      <c r="AU1268" s="19" t="s">
        <v>90</v>
      </c>
    </row>
    <row r="1269" spans="2:65" s="1" customFormat="1" ht="22.5" customHeight="1" x14ac:dyDescent="0.3">
      <c r="B1269" s="36"/>
      <c r="C1269" s="195" t="s">
        <v>1350</v>
      </c>
      <c r="D1269" s="195" t="s">
        <v>153</v>
      </c>
      <c r="E1269" s="196" t="s">
        <v>1351</v>
      </c>
      <c r="F1269" s="197" t="s">
        <v>1352</v>
      </c>
      <c r="G1269" s="198" t="s">
        <v>274</v>
      </c>
      <c r="H1269" s="199">
        <v>2</v>
      </c>
      <c r="I1269" s="200"/>
      <c r="J1269" s="201">
        <f>ROUND(I1269*H1269,2)</f>
        <v>0</v>
      </c>
      <c r="K1269" s="197" t="s">
        <v>157</v>
      </c>
      <c r="L1269" s="56"/>
      <c r="M1269" s="202" t="s">
        <v>77</v>
      </c>
      <c r="N1269" s="203" t="s">
        <v>50</v>
      </c>
      <c r="O1269" s="37"/>
      <c r="P1269" s="204">
        <f>O1269*H1269</f>
        <v>0</v>
      </c>
      <c r="Q1269" s="204">
        <v>0</v>
      </c>
      <c r="R1269" s="204">
        <f>Q1269*H1269</f>
        <v>0</v>
      </c>
      <c r="S1269" s="204">
        <v>0</v>
      </c>
      <c r="T1269" s="205">
        <f>S1269*H1269</f>
        <v>0</v>
      </c>
      <c r="AR1269" s="19" t="s">
        <v>271</v>
      </c>
      <c r="AT1269" s="19" t="s">
        <v>153</v>
      </c>
      <c r="AU1269" s="19" t="s">
        <v>90</v>
      </c>
      <c r="AY1269" s="19" t="s">
        <v>151</v>
      </c>
      <c r="BE1269" s="206">
        <f>IF(N1269="základní",J1269,0)</f>
        <v>0</v>
      </c>
      <c r="BF1269" s="206">
        <f>IF(N1269="snížená",J1269,0)</f>
        <v>0</v>
      </c>
      <c r="BG1269" s="206">
        <f>IF(N1269="zákl. přenesená",J1269,0)</f>
        <v>0</v>
      </c>
      <c r="BH1269" s="206">
        <f>IF(N1269="sníž. přenesená",J1269,0)</f>
        <v>0</v>
      </c>
      <c r="BI1269" s="206">
        <f>IF(N1269="nulová",J1269,0)</f>
        <v>0</v>
      </c>
      <c r="BJ1269" s="19" t="s">
        <v>90</v>
      </c>
      <c r="BK1269" s="206">
        <f>ROUND(I1269*H1269,2)</f>
        <v>0</v>
      </c>
      <c r="BL1269" s="19" t="s">
        <v>271</v>
      </c>
      <c r="BM1269" s="19" t="s">
        <v>1353</v>
      </c>
    </row>
    <row r="1270" spans="2:65" s="1" customFormat="1" x14ac:dyDescent="0.3">
      <c r="B1270" s="36"/>
      <c r="C1270" s="58"/>
      <c r="D1270" s="207" t="s">
        <v>160</v>
      </c>
      <c r="E1270" s="58"/>
      <c r="F1270" s="208" t="s">
        <v>1352</v>
      </c>
      <c r="G1270" s="58"/>
      <c r="H1270" s="58"/>
      <c r="I1270" s="163"/>
      <c r="J1270" s="58"/>
      <c r="K1270" s="58"/>
      <c r="L1270" s="56"/>
      <c r="M1270" s="73"/>
      <c r="N1270" s="37"/>
      <c r="O1270" s="37"/>
      <c r="P1270" s="37"/>
      <c r="Q1270" s="37"/>
      <c r="R1270" s="37"/>
      <c r="S1270" s="37"/>
      <c r="T1270" s="74"/>
      <c r="AT1270" s="19" t="s">
        <v>160</v>
      </c>
      <c r="AU1270" s="19" t="s">
        <v>90</v>
      </c>
    </row>
    <row r="1271" spans="2:65" s="12" customFormat="1" x14ac:dyDescent="0.3">
      <c r="B1271" s="209"/>
      <c r="C1271" s="210"/>
      <c r="D1271" s="207" t="s">
        <v>162</v>
      </c>
      <c r="E1271" s="211" t="s">
        <v>77</v>
      </c>
      <c r="F1271" s="212" t="s">
        <v>1354</v>
      </c>
      <c r="G1271" s="210"/>
      <c r="H1271" s="213" t="s">
        <v>77</v>
      </c>
      <c r="I1271" s="214"/>
      <c r="J1271" s="210"/>
      <c r="K1271" s="210"/>
      <c r="L1271" s="215"/>
      <c r="M1271" s="216"/>
      <c r="N1271" s="217"/>
      <c r="O1271" s="217"/>
      <c r="P1271" s="217"/>
      <c r="Q1271" s="217"/>
      <c r="R1271" s="217"/>
      <c r="S1271" s="217"/>
      <c r="T1271" s="218"/>
      <c r="AT1271" s="219" t="s">
        <v>162</v>
      </c>
      <c r="AU1271" s="219" t="s">
        <v>90</v>
      </c>
      <c r="AV1271" s="12" t="s">
        <v>23</v>
      </c>
      <c r="AW1271" s="12" t="s">
        <v>41</v>
      </c>
      <c r="AX1271" s="12" t="s">
        <v>79</v>
      </c>
      <c r="AY1271" s="219" t="s">
        <v>151</v>
      </c>
    </row>
    <row r="1272" spans="2:65" s="12" customFormat="1" x14ac:dyDescent="0.3">
      <c r="B1272" s="209"/>
      <c r="C1272" s="210"/>
      <c r="D1272" s="207" t="s">
        <v>162</v>
      </c>
      <c r="E1272" s="211" t="s">
        <v>77</v>
      </c>
      <c r="F1272" s="212" t="s">
        <v>1355</v>
      </c>
      <c r="G1272" s="210"/>
      <c r="H1272" s="213" t="s">
        <v>77</v>
      </c>
      <c r="I1272" s="214"/>
      <c r="J1272" s="210"/>
      <c r="K1272" s="210"/>
      <c r="L1272" s="215"/>
      <c r="M1272" s="216"/>
      <c r="N1272" s="217"/>
      <c r="O1272" s="217"/>
      <c r="P1272" s="217"/>
      <c r="Q1272" s="217"/>
      <c r="R1272" s="217"/>
      <c r="S1272" s="217"/>
      <c r="T1272" s="218"/>
      <c r="AT1272" s="219" t="s">
        <v>162</v>
      </c>
      <c r="AU1272" s="219" t="s">
        <v>90</v>
      </c>
      <c r="AV1272" s="12" t="s">
        <v>23</v>
      </c>
      <c r="AW1272" s="12" t="s">
        <v>41</v>
      </c>
      <c r="AX1272" s="12" t="s">
        <v>79</v>
      </c>
      <c r="AY1272" s="219" t="s">
        <v>151</v>
      </c>
    </row>
    <row r="1273" spans="2:65" s="13" customFormat="1" x14ac:dyDescent="0.3">
      <c r="B1273" s="220"/>
      <c r="C1273" s="221"/>
      <c r="D1273" s="222" t="s">
        <v>162</v>
      </c>
      <c r="E1273" s="223" t="s">
        <v>77</v>
      </c>
      <c r="F1273" s="224" t="s">
        <v>90</v>
      </c>
      <c r="G1273" s="221"/>
      <c r="H1273" s="225">
        <v>2</v>
      </c>
      <c r="I1273" s="226"/>
      <c r="J1273" s="221"/>
      <c r="K1273" s="221"/>
      <c r="L1273" s="227"/>
      <c r="M1273" s="228"/>
      <c r="N1273" s="229"/>
      <c r="O1273" s="229"/>
      <c r="P1273" s="229"/>
      <c r="Q1273" s="229"/>
      <c r="R1273" s="229"/>
      <c r="S1273" s="229"/>
      <c r="T1273" s="230"/>
      <c r="AT1273" s="231" t="s">
        <v>162</v>
      </c>
      <c r="AU1273" s="231" t="s">
        <v>90</v>
      </c>
      <c r="AV1273" s="13" t="s">
        <v>90</v>
      </c>
      <c r="AW1273" s="13" t="s">
        <v>41</v>
      </c>
      <c r="AX1273" s="13" t="s">
        <v>23</v>
      </c>
      <c r="AY1273" s="231" t="s">
        <v>151</v>
      </c>
    </row>
    <row r="1274" spans="2:65" s="1" customFormat="1" ht="22.5" customHeight="1" x14ac:dyDescent="0.3">
      <c r="B1274" s="36"/>
      <c r="C1274" s="247" t="s">
        <v>1356</v>
      </c>
      <c r="D1274" s="247" t="s">
        <v>209</v>
      </c>
      <c r="E1274" s="248" t="s">
        <v>1357</v>
      </c>
      <c r="F1274" s="249" t="s">
        <v>1358</v>
      </c>
      <c r="G1274" s="250" t="s">
        <v>274</v>
      </c>
      <c r="H1274" s="251">
        <v>2</v>
      </c>
      <c r="I1274" s="252"/>
      <c r="J1274" s="253">
        <f>ROUND(I1274*H1274,2)</f>
        <v>0</v>
      </c>
      <c r="K1274" s="249" t="s">
        <v>157</v>
      </c>
      <c r="L1274" s="254"/>
      <c r="M1274" s="255" t="s">
        <v>77</v>
      </c>
      <c r="N1274" s="256" t="s">
        <v>50</v>
      </c>
      <c r="O1274" s="37"/>
      <c r="P1274" s="204">
        <f>O1274*H1274</f>
        <v>0</v>
      </c>
      <c r="Q1274" s="204">
        <v>8.4000000000000005E-2</v>
      </c>
      <c r="R1274" s="204">
        <f>Q1274*H1274</f>
        <v>0.16800000000000001</v>
      </c>
      <c r="S1274" s="204">
        <v>0</v>
      </c>
      <c r="T1274" s="205">
        <f>S1274*H1274</f>
        <v>0</v>
      </c>
      <c r="AR1274" s="19" t="s">
        <v>437</v>
      </c>
      <c r="AT1274" s="19" t="s">
        <v>209</v>
      </c>
      <c r="AU1274" s="19" t="s">
        <v>90</v>
      </c>
      <c r="AY1274" s="19" t="s">
        <v>151</v>
      </c>
      <c r="BE1274" s="206">
        <f>IF(N1274="základní",J1274,0)</f>
        <v>0</v>
      </c>
      <c r="BF1274" s="206">
        <f>IF(N1274="snížená",J1274,0)</f>
        <v>0</v>
      </c>
      <c r="BG1274" s="206">
        <f>IF(N1274="zákl. přenesená",J1274,0)</f>
        <v>0</v>
      </c>
      <c r="BH1274" s="206">
        <f>IF(N1274="sníž. přenesená",J1274,0)</f>
        <v>0</v>
      </c>
      <c r="BI1274" s="206">
        <f>IF(N1274="nulová",J1274,0)</f>
        <v>0</v>
      </c>
      <c r="BJ1274" s="19" t="s">
        <v>90</v>
      </c>
      <c r="BK1274" s="206">
        <f>ROUND(I1274*H1274,2)</f>
        <v>0</v>
      </c>
      <c r="BL1274" s="19" t="s">
        <v>271</v>
      </c>
      <c r="BM1274" s="19" t="s">
        <v>1359</v>
      </c>
    </row>
    <row r="1275" spans="2:65" s="1" customFormat="1" ht="27" x14ac:dyDescent="0.3">
      <c r="B1275" s="36"/>
      <c r="C1275" s="58"/>
      <c r="D1275" s="222" t="s">
        <v>160</v>
      </c>
      <c r="E1275" s="58"/>
      <c r="F1275" s="246" t="s">
        <v>1360</v>
      </c>
      <c r="G1275" s="58"/>
      <c r="H1275" s="58"/>
      <c r="I1275" s="163"/>
      <c r="J1275" s="58"/>
      <c r="K1275" s="58"/>
      <c r="L1275" s="56"/>
      <c r="M1275" s="73"/>
      <c r="N1275" s="37"/>
      <c r="O1275" s="37"/>
      <c r="P1275" s="37"/>
      <c r="Q1275" s="37"/>
      <c r="R1275" s="37"/>
      <c r="S1275" s="37"/>
      <c r="T1275" s="74"/>
      <c r="AT1275" s="19" t="s">
        <v>160</v>
      </c>
      <c r="AU1275" s="19" t="s">
        <v>90</v>
      </c>
    </row>
    <row r="1276" spans="2:65" s="1" customFormat="1" ht="22.5" customHeight="1" x14ac:dyDescent="0.3">
      <c r="B1276" s="36"/>
      <c r="C1276" s="195" t="s">
        <v>1361</v>
      </c>
      <c r="D1276" s="195" t="s">
        <v>153</v>
      </c>
      <c r="E1276" s="196" t="s">
        <v>1362</v>
      </c>
      <c r="F1276" s="197" t="s">
        <v>1363</v>
      </c>
      <c r="G1276" s="198" t="s">
        <v>274</v>
      </c>
      <c r="H1276" s="199">
        <v>4</v>
      </c>
      <c r="I1276" s="200"/>
      <c r="J1276" s="201">
        <f>ROUND(I1276*H1276,2)</f>
        <v>0</v>
      </c>
      <c r="K1276" s="197" t="s">
        <v>157</v>
      </c>
      <c r="L1276" s="56"/>
      <c r="M1276" s="202" t="s">
        <v>77</v>
      </c>
      <c r="N1276" s="203" t="s">
        <v>50</v>
      </c>
      <c r="O1276" s="37"/>
      <c r="P1276" s="204">
        <f>O1276*H1276</f>
        <v>0</v>
      </c>
      <c r="Q1276" s="204">
        <v>0</v>
      </c>
      <c r="R1276" s="204">
        <f>Q1276*H1276</f>
        <v>0</v>
      </c>
      <c r="S1276" s="204">
        <v>0</v>
      </c>
      <c r="T1276" s="205">
        <f>S1276*H1276</f>
        <v>0</v>
      </c>
      <c r="AR1276" s="19" t="s">
        <v>271</v>
      </c>
      <c r="AT1276" s="19" t="s">
        <v>153</v>
      </c>
      <c r="AU1276" s="19" t="s">
        <v>90</v>
      </c>
      <c r="AY1276" s="19" t="s">
        <v>151</v>
      </c>
      <c r="BE1276" s="206">
        <f>IF(N1276="základní",J1276,0)</f>
        <v>0</v>
      </c>
      <c r="BF1276" s="206">
        <f>IF(N1276="snížená",J1276,0)</f>
        <v>0</v>
      </c>
      <c r="BG1276" s="206">
        <f>IF(N1276="zákl. přenesená",J1276,0)</f>
        <v>0</v>
      </c>
      <c r="BH1276" s="206">
        <f>IF(N1276="sníž. přenesená",J1276,0)</f>
        <v>0</v>
      </c>
      <c r="BI1276" s="206">
        <f>IF(N1276="nulová",J1276,0)</f>
        <v>0</v>
      </c>
      <c r="BJ1276" s="19" t="s">
        <v>90</v>
      </c>
      <c r="BK1276" s="206">
        <f>ROUND(I1276*H1276,2)</f>
        <v>0</v>
      </c>
      <c r="BL1276" s="19" t="s">
        <v>271</v>
      </c>
      <c r="BM1276" s="19" t="s">
        <v>1364</v>
      </c>
    </row>
    <row r="1277" spans="2:65" s="1" customFormat="1" ht="27" x14ac:dyDescent="0.3">
      <c r="B1277" s="36"/>
      <c r="C1277" s="58"/>
      <c r="D1277" s="207" t="s">
        <v>160</v>
      </c>
      <c r="E1277" s="58"/>
      <c r="F1277" s="208" t="s">
        <v>1365</v>
      </c>
      <c r="G1277" s="58"/>
      <c r="H1277" s="58"/>
      <c r="I1277" s="163"/>
      <c r="J1277" s="58"/>
      <c r="K1277" s="58"/>
      <c r="L1277" s="56"/>
      <c r="M1277" s="73"/>
      <c r="N1277" s="37"/>
      <c r="O1277" s="37"/>
      <c r="P1277" s="37"/>
      <c r="Q1277" s="37"/>
      <c r="R1277" s="37"/>
      <c r="S1277" s="37"/>
      <c r="T1277" s="74"/>
      <c r="AT1277" s="19" t="s">
        <v>160</v>
      </c>
      <c r="AU1277" s="19" t="s">
        <v>90</v>
      </c>
    </row>
    <row r="1278" spans="2:65" s="12" customFormat="1" x14ac:dyDescent="0.3">
      <c r="B1278" s="209"/>
      <c r="C1278" s="210"/>
      <c r="D1278" s="207" t="s">
        <v>162</v>
      </c>
      <c r="E1278" s="211" t="s">
        <v>77</v>
      </c>
      <c r="F1278" s="212" t="s">
        <v>1322</v>
      </c>
      <c r="G1278" s="210"/>
      <c r="H1278" s="213" t="s">
        <v>77</v>
      </c>
      <c r="I1278" s="214"/>
      <c r="J1278" s="210"/>
      <c r="K1278" s="210"/>
      <c r="L1278" s="215"/>
      <c r="M1278" s="216"/>
      <c r="N1278" s="217"/>
      <c r="O1278" s="217"/>
      <c r="P1278" s="217"/>
      <c r="Q1278" s="217"/>
      <c r="R1278" s="217"/>
      <c r="S1278" s="217"/>
      <c r="T1278" s="218"/>
      <c r="AT1278" s="219" t="s">
        <v>162</v>
      </c>
      <c r="AU1278" s="219" t="s">
        <v>90</v>
      </c>
      <c r="AV1278" s="12" t="s">
        <v>23</v>
      </c>
      <c r="AW1278" s="12" t="s">
        <v>41</v>
      </c>
      <c r="AX1278" s="12" t="s">
        <v>79</v>
      </c>
      <c r="AY1278" s="219" t="s">
        <v>151</v>
      </c>
    </row>
    <row r="1279" spans="2:65" s="12" customFormat="1" x14ac:dyDescent="0.3">
      <c r="B1279" s="209"/>
      <c r="C1279" s="210"/>
      <c r="D1279" s="207" t="s">
        <v>162</v>
      </c>
      <c r="E1279" s="211" t="s">
        <v>77</v>
      </c>
      <c r="F1279" s="212" t="s">
        <v>1307</v>
      </c>
      <c r="G1279" s="210"/>
      <c r="H1279" s="213" t="s">
        <v>77</v>
      </c>
      <c r="I1279" s="214"/>
      <c r="J1279" s="210"/>
      <c r="K1279" s="210"/>
      <c r="L1279" s="215"/>
      <c r="M1279" s="216"/>
      <c r="N1279" s="217"/>
      <c r="O1279" s="217"/>
      <c r="P1279" s="217"/>
      <c r="Q1279" s="217"/>
      <c r="R1279" s="217"/>
      <c r="S1279" s="217"/>
      <c r="T1279" s="218"/>
      <c r="AT1279" s="219" t="s">
        <v>162</v>
      </c>
      <c r="AU1279" s="219" t="s">
        <v>90</v>
      </c>
      <c r="AV1279" s="12" t="s">
        <v>23</v>
      </c>
      <c r="AW1279" s="12" t="s">
        <v>41</v>
      </c>
      <c r="AX1279" s="12" t="s">
        <v>79</v>
      </c>
      <c r="AY1279" s="219" t="s">
        <v>151</v>
      </c>
    </row>
    <row r="1280" spans="2:65" s="13" customFormat="1" x14ac:dyDescent="0.3">
      <c r="B1280" s="220"/>
      <c r="C1280" s="221"/>
      <c r="D1280" s="222" t="s">
        <v>162</v>
      </c>
      <c r="E1280" s="223" t="s">
        <v>77</v>
      </c>
      <c r="F1280" s="224" t="s">
        <v>158</v>
      </c>
      <c r="G1280" s="221"/>
      <c r="H1280" s="225">
        <v>4</v>
      </c>
      <c r="I1280" s="226"/>
      <c r="J1280" s="221"/>
      <c r="K1280" s="221"/>
      <c r="L1280" s="227"/>
      <c r="M1280" s="228"/>
      <c r="N1280" s="229"/>
      <c r="O1280" s="229"/>
      <c r="P1280" s="229"/>
      <c r="Q1280" s="229"/>
      <c r="R1280" s="229"/>
      <c r="S1280" s="229"/>
      <c r="T1280" s="230"/>
      <c r="AT1280" s="231" t="s">
        <v>162</v>
      </c>
      <c r="AU1280" s="231" t="s">
        <v>90</v>
      </c>
      <c r="AV1280" s="13" t="s">
        <v>90</v>
      </c>
      <c r="AW1280" s="13" t="s">
        <v>41</v>
      </c>
      <c r="AX1280" s="13" t="s">
        <v>23</v>
      </c>
      <c r="AY1280" s="231" t="s">
        <v>151</v>
      </c>
    </row>
    <row r="1281" spans="2:65" s="1" customFormat="1" ht="22.5" customHeight="1" x14ac:dyDescent="0.3">
      <c r="B1281" s="36"/>
      <c r="C1281" s="195" t="s">
        <v>1366</v>
      </c>
      <c r="D1281" s="195" t="s">
        <v>153</v>
      </c>
      <c r="E1281" s="196" t="s">
        <v>1367</v>
      </c>
      <c r="F1281" s="197" t="s">
        <v>1368</v>
      </c>
      <c r="G1281" s="198" t="s">
        <v>274</v>
      </c>
      <c r="H1281" s="199">
        <v>1</v>
      </c>
      <c r="I1281" s="200"/>
      <c r="J1281" s="201">
        <f>ROUND(I1281*H1281,2)</f>
        <v>0</v>
      </c>
      <c r="K1281" s="197" t="s">
        <v>157</v>
      </c>
      <c r="L1281" s="56"/>
      <c r="M1281" s="202" t="s">
        <v>77</v>
      </c>
      <c r="N1281" s="203" t="s">
        <v>50</v>
      </c>
      <c r="O1281" s="37"/>
      <c r="P1281" s="204">
        <f>O1281*H1281</f>
        <v>0</v>
      </c>
      <c r="Q1281" s="204">
        <v>0</v>
      </c>
      <c r="R1281" s="204">
        <f>Q1281*H1281</f>
        <v>0</v>
      </c>
      <c r="S1281" s="204">
        <v>0</v>
      </c>
      <c r="T1281" s="205">
        <f>S1281*H1281</f>
        <v>0</v>
      </c>
      <c r="AR1281" s="19" t="s">
        <v>271</v>
      </c>
      <c r="AT1281" s="19" t="s">
        <v>153</v>
      </c>
      <c r="AU1281" s="19" t="s">
        <v>90</v>
      </c>
      <c r="AY1281" s="19" t="s">
        <v>151</v>
      </c>
      <c r="BE1281" s="206">
        <f>IF(N1281="základní",J1281,0)</f>
        <v>0</v>
      </c>
      <c r="BF1281" s="206">
        <f>IF(N1281="snížená",J1281,0)</f>
        <v>0</v>
      </c>
      <c r="BG1281" s="206">
        <f>IF(N1281="zákl. přenesená",J1281,0)</f>
        <v>0</v>
      </c>
      <c r="BH1281" s="206">
        <f>IF(N1281="sníž. přenesená",J1281,0)</f>
        <v>0</v>
      </c>
      <c r="BI1281" s="206">
        <f>IF(N1281="nulová",J1281,0)</f>
        <v>0</v>
      </c>
      <c r="BJ1281" s="19" t="s">
        <v>90</v>
      </c>
      <c r="BK1281" s="206">
        <f>ROUND(I1281*H1281,2)</f>
        <v>0</v>
      </c>
      <c r="BL1281" s="19" t="s">
        <v>271</v>
      </c>
      <c r="BM1281" s="19" t="s">
        <v>1369</v>
      </c>
    </row>
    <row r="1282" spans="2:65" s="1" customFormat="1" x14ac:dyDescent="0.3">
      <c r="B1282" s="36"/>
      <c r="C1282" s="58"/>
      <c r="D1282" s="222" t="s">
        <v>160</v>
      </c>
      <c r="E1282" s="58"/>
      <c r="F1282" s="246" t="s">
        <v>1370</v>
      </c>
      <c r="G1282" s="58"/>
      <c r="H1282" s="58"/>
      <c r="I1282" s="163"/>
      <c r="J1282" s="58"/>
      <c r="K1282" s="58"/>
      <c r="L1282" s="56"/>
      <c r="M1282" s="73"/>
      <c r="N1282" s="37"/>
      <c r="O1282" s="37"/>
      <c r="P1282" s="37"/>
      <c r="Q1282" s="37"/>
      <c r="R1282" s="37"/>
      <c r="S1282" s="37"/>
      <c r="T1282" s="74"/>
      <c r="AT1282" s="19" t="s">
        <v>160</v>
      </c>
      <c r="AU1282" s="19" t="s">
        <v>90</v>
      </c>
    </row>
    <row r="1283" spans="2:65" s="1" customFormat="1" ht="22.5" customHeight="1" x14ac:dyDescent="0.3">
      <c r="B1283" s="36"/>
      <c r="C1283" s="247" t="s">
        <v>1371</v>
      </c>
      <c r="D1283" s="247" t="s">
        <v>209</v>
      </c>
      <c r="E1283" s="248" t="s">
        <v>1372</v>
      </c>
      <c r="F1283" s="249" t="s">
        <v>1373</v>
      </c>
      <c r="G1283" s="250" t="s">
        <v>274</v>
      </c>
      <c r="H1283" s="251">
        <v>28</v>
      </c>
      <c r="I1283" s="252"/>
      <c r="J1283" s="253">
        <f>ROUND(I1283*H1283,2)</f>
        <v>0</v>
      </c>
      <c r="K1283" s="249" t="s">
        <v>157</v>
      </c>
      <c r="L1283" s="254"/>
      <c r="M1283" s="255" t="s">
        <v>77</v>
      </c>
      <c r="N1283" s="256" t="s">
        <v>50</v>
      </c>
      <c r="O1283" s="37"/>
      <c r="P1283" s="204">
        <f>O1283*H1283</f>
        <v>0</v>
      </c>
      <c r="Q1283" s="204">
        <v>2.5000000000000001E-4</v>
      </c>
      <c r="R1283" s="204">
        <f>Q1283*H1283</f>
        <v>7.0000000000000001E-3</v>
      </c>
      <c r="S1283" s="204">
        <v>0</v>
      </c>
      <c r="T1283" s="205">
        <f>S1283*H1283</f>
        <v>0</v>
      </c>
      <c r="AR1283" s="19" t="s">
        <v>437</v>
      </c>
      <c r="AT1283" s="19" t="s">
        <v>209</v>
      </c>
      <c r="AU1283" s="19" t="s">
        <v>90</v>
      </c>
      <c r="AY1283" s="19" t="s">
        <v>151</v>
      </c>
      <c r="BE1283" s="206">
        <f>IF(N1283="základní",J1283,0)</f>
        <v>0</v>
      </c>
      <c r="BF1283" s="206">
        <f>IF(N1283="snížená",J1283,0)</f>
        <v>0</v>
      </c>
      <c r="BG1283" s="206">
        <f>IF(N1283="zákl. přenesená",J1283,0)</f>
        <v>0</v>
      </c>
      <c r="BH1283" s="206">
        <f>IF(N1283="sníž. přenesená",J1283,0)</f>
        <v>0</v>
      </c>
      <c r="BI1283" s="206">
        <f>IF(N1283="nulová",J1283,0)</f>
        <v>0</v>
      </c>
      <c r="BJ1283" s="19" t="s">
        <v>90</v>
      </c>
      <c r="BK1283" s="206">
        <f>ROUND(I1283*H1283,2)</f>
        <v>0</v>
      </c>
      <c r="BL1283" s="19" t="s">
        <v>271</v>
      </c>
      <c r="BM1283" s="19" t="s">
        <v>1374</v>
      </c>
    </row>
    <row r="1284" spans="2:65" s="1" customFormat="1" ht="27" x14ac:dyDescent="0.3">
      <c r="B1284" s="36"/>
      <c r="C1284" s="58"/>
      <c r="D1284" s="207" t="s">
        <v>160</v>
      </c>
      <c r="E1284" s="58"/>
      <c r="F1284" s="208" t="s">
        <v>1375</v>
      </c>
      <c r="G1284" s="58"/>
      <c r="H1284" s="58"/>
      <c r="I1284" s="163"/>
      <c r="J1284" s="58"/>
      <c r="K1284" s="58"/>
      <c r="L1284" s="56"/>
      <c r="M1284" s="73"/>
      <c r="N1284" s="37"/>
      <c r="O1284" s="37"/>
      <c r="P1284" s="37"/>
      <c r="Q1284" s="37"/>
      <c r="R1284" s="37"/>
      <c r="S1284" s="37"/>
      <c r="T1284" s="74"/>
      <c r="AT1284" s="19" t="s">
        <v>160</v>
      </c>
      <c r="AU1284" s="19" t="s">
        <v>90</v>
      </c>
    </row>
    <row r="1285" spans="2:65" s="12" customFormat="1" x14ac:dyDescent="0.3">
      <c r="B1285" s="209"/>
      <c r="C1285" s="210"/>
      <c r="D1285" s="207" t="s">
        <v>162</v>
      </c>
      <c r="E1285" s="211" t="s">
        <v>77</v>
      </c>
      <c r="F1285" s="212" t="s">
        <v>204</v>
      </c>
      <c r="G1285" s="210"/>
      <c r="H1285" s="213" t="s">
        <v>77</v>
      </c>
      <c r="I1285" s="214"/>
      <c r="J1285" s="210"/>
      <c r="K1285" s="210"/>
      <c r="L1285" s="215"/>
      <c r="M1285" s="216"/>
      <c r="N1285" s="217"/>
      <c r="O1285" s="217"/>
      <c r="P1285" s="217"/>
      <c r="Q1285" s="217"/>
      <c r="R1285" s="217"/>
      <c r="S1285" s="217"/>
      <c r="T1285" s="218"/>
      <c r="AT1285" s="219" t="s">
        <v>162</v>
      </c>
      <c r="AU1285" s="219" t="s">
        <v>90</v>
      </c>
      <c r="AV1285" s="12" t="s">
        <v>23</v>
      </c>
      <c r="AW1285" s="12" t="s">
        <v>41</v>
      </c>
      <c r="AX1285" s="12" t="s">
        <v>79</v>
      </c>
      <c r="AY1285" s="219" t="s">
        <v>151</v>
      </c>
    </row>
    <row r="1286" spans="2:65" s="13" customFormat="1" x14ac:dyDescent="0.3">
      <c r="B1286" s="220"/>
      <c r="C1286" s="221"/>
      <c r="D1286" s="222" t="s">
        <v>162</v>
      </c>
      <c r="E1286" s="223" t="s">
        <v>77</v>
      </c>
      <c r="F1286" s="224" t="s">
        <v>1376</v>
      </c>
      <c r="G1286" s="221"/>
      <c r="H1286" s="225">
        <v>28</v>
      </c>
      <c r="I1286" s="226"/>
      <c r="J1286" s="221"/>
      <c r="K1286" s="221"/>
      <c r="L1286" s="227"/>
      <c r="M1286" s="228"/>
      <c r="N1286" s="229"/>
      <c r="O1286" s="229"/>
      <c r="P1286" s="229"/>
      <c r="Q1286" s="229"/>
      <c r="R1286" s="229"/>
      <c r="S1286" s="229"/>
      <c r="T1286" s="230"/>
      <c r="AT1286" s="231" t="s">
        <v>162</v>
      </c>
      <c r="AU1286" s="231" t="s">
        <v>90</v>
      </c>
      <c r="AV1286" s="13" t="s">
        <v>90</v>
      </c>
      <c r="AW1286" s="13" t="s">
        <v>41</v>
      </c>
      <c r="AX1286" s="13" t="s">
        <v>23</v>
      </c>
      <c r="AY1286" s="231" t="s">
        <v>151</v>
      </c>
    </row>
    <row r="1287" spans="2:65" s="1" customFormat="1" ht="22.5" customHeight="1" x14ac:dyDescent="0.3">
      <c r="B1287" s="36"/>
      <c r="C1287" s="195" t="s">
        <v>1377</v>
      </c>
      <c r="D1287" s="195" t="s">
        <v>153</v>
      </c>
      <c r="E1287" s="196" t="s">
        <v>1378</v>
      </c>
      <c r="F1287" s="197" t="s">
        <v>1379</v>
      </c>
      <c r="G1287" s="198" t="s">
        <v>1380</v>
      </c>
      <c r="H1287" s="199">
        <v>20</v>
      </c>
      <c r="I1287" s="200"/>
      <c r="J1287" s="201">
        <f>ROUND(I1287*H1287,2)</f>
        <v>0</v>
      </c>
      <c r="K1287" s="197" t="s">
        <v>157</v>
      </c>
      <c r="L1287" s="56"/>
      <c r="M1287" s="202" t="s">
        <v>77</v>
      </c>
      <c r="N1287" s="203" t="s">
        <v>50</v>
      </c>
      <c r="O1287" s="37"/>
      <c r="P1287" s="204">
        <f>O1287*H1287</f>
        <v>0</v>
      </c>
      <c r="Q1287" s="204">
        <v>6.0000000000000002E-5</v>
      </c>
      <c r="R1287" s="204">
        <f>Q1287*H1287</f>
        <v>1.2000000000000001E-3</v>
      </c>
      <c r="S1287" s="204">
        <v>0</v>
      </c>
      <c r="T1287" s="205">
        <f>S1287*H1287</f>
        <v>0</v>
      </c>
      <c r="AR1287" s="19" t="s">
        <v>271</v>
      </c>
      <c r="AT1287" s="19" t="s">
        <v>153</v>
      </c>
      <c r="AU1287" s="19" t="s">
        <v>90</v>
      </c>
      <c r="AY1287" s="19" t="s">
        <v>151</v>
      </c>
      <c r="BE1287" s="206">
        <f>IF(N1287="základní",J1287,0)</f>
        <v>0</v>
      </c>
      <c r="BF1287" s="206">
        <f>IF(N1287="snížená",J1287,0)</f>
        <v>0</v>
      </c>
      <c r="BG1287" s="206">
        <f>IF(N1287="zákl. přenesená",J1287,0)</f>
        <v>0</v>
      </c>
      <c r="BH1287" s="206">
        <f>IF(N1287="sníž. přenesená",J1287,0)</f>
        <v>0</v>
      </c>
      <c r="BI1287" s="206">
        <f>IF(N1287="nulová",J1287,0)</f>
        <v>0</v>
      </c>
      <c r="BJ1287" s="19" t="s">
        <v>90</v>
      </c>
      <c r="BK1287" s="206">
        <f>ROUND(I1287*H1287,2)</f>
        <v>0</v>
      </c>
      <c r="BL1287" s="19" t="s">
        <v>271</v>
      </c>
      <c r="BM1287" s="19" t="s">
        <v>1381</v>
      </c>
    </row>
    <row r="1288" spans="2:65" s="1" customFormat="1" x14ac:dyDescent="0.3">
      <c r="B1288" s="36"/>
      <c r="C1288" s="58"/>
      <c r="D1288" s="222" t="s">
        <v>160</v>
      </c>
      <c r="E1288" s="58"/>
      <c r="F1288" s="246" t="s">
        <v>1382</v>
      </c>
      <c r="G1288" s="58"/>
      <c r="H1288" s="58"/>
      <c r="I1288" s="163"/>
      <c r="J1288" s="58"/>
      <c r="K1288" s="58"/>
      <c r="L1288" s="56"/>
      <c r="M1288" s="73"/>
      <c r="N1288" s="37"/>
      <c r="O1288" s="37"/>
      <c r="P1288" s="37"/>
      <c r="Q1288" s="37"/>
      <c r="R1288" s="37"/>
      <c r="S1288" s="37"/>
      <c r="T1288" s="74"/>
      <c r="AT1288" s="19" t="s">
        <v>160</v>
      </c>
      <c r="AU1288" s="19" t="s">
        <v>90</v>
      </c>
    </row>
    <row r="1289" spans="2:65" s="1" customFormat="1" ht="22.5" customHeight="1" x14ac:dyDescent="0.3">
      <c r="B1289" s="36"/>
      <c r="C1289" s="247" t="s">
        <v>1383</v>
      </c>
      <c r="D1289" s="247" t="s">
        <v>209</v>
      </c>
      <c r="E1289" s="248" t="s">
        <v>1384</v>
      </c>
      <c r="F1289" s="249" t="s">
        <v>1385</v>
      </c>
      <c r="G1289" s="250" t="s">
        <v>194</v>
      </c>
      <c r="H1289" s="251">
        <v>0.02</v>
      </c>
      <c r="I1289" s="252"/>
      <c r="J1289" s="253">
        <f>ROUND(I1289*H1289,2)</f>
        <v>0</v>
      </c>
      <c r="K1289" s="249" t="s">
        <v>157</v>
      </c>
      <c r="L1289" s="254"/>
      <c r="M1289" s="255" t="s">
        <v>77</v>
      </c>
      <c r="N1289" s="256" t="s">
        <v>50</v>
      </c>
      <c r="O1289" s="37"/>
      <c r="P1289" s="204">
        <f>O1289*H1289</f>
        <v>0</v>
      </c>
      <c r="Q1289" s="204">
        <v>1</v>
      </c>
      <c r="R1289" s="204">
        <f>Q1289*H1289</f>
        <v>0.02</v>
      </c>
      <c r="S1289" s="204">
        <v>0</v>
      </c>
      <c r="T1289" s="205">
        <f>S1289*H1289</f>
        <v>0</v>
      </c>
      <c r="AR1289" s="19" t="s">
        <v>437</v>
      </c>
      <c r="AT1289" s="19" t="s">
        <v>209</v>
      </c>
      <c r="AU1289" s="19" t="s">
        <v>90</v>
      </c>
      <c r="AY1289" s="19" t="s">
        <v>151</v>
      </c>
      <c r="BE1289" s="206">
        <f>IF(N1289="základní",J1289,0)</f>
        <v>0</v>
      </c>
      <c r="BF1289" s="206">
        <f>IF(N1289="snížená",J1289,0)</f>
        <v>0</v>
      </c>
      <c r="BG1289" s="206">
        <f>IF(N1289="zákl. přenesená",J1289,0)</f>
        <v>0</v>
      </c>
      <c r="BH1289" s="206">
        <f>IF(N1289="sníž. přenesená",J1289,0)</f>
        <v>0</v>
      </c>
      <c r="BI1289" s="206">
        <f>IF(N1289="nulová",J1289,0)</f>
        <v>0</v>
      </c>
      <c r="BJ1289" s="19" t="s">
        <v>90</v>
      </c>
      <c r="BK1289" s="206">
        <f>ROUND(I1289*H1289,2)</f>
        <v>0</v>
      </c>
      <c r="BL1289" s="19" t="s">
        <v>271</v>
      </c>
      <c r="BM1289" s="19" t="s">
        <v>1386</v>
      </c>
    </row>
    <row r="1290" spans="2:65" s="1" customFormat="1" x14ac:dyDescent="0.3">
      <c r="B1290" s="36"/>
      <c r="C1290" s="58"/>
      <c r="D1290" s="222" t="s">
        <v>160</v>
      </c>
      <c r="E1290" s="58"/>
      <c r="F1290" s="246" t="s">
        <v>1387</v>
      </c>
      <c r="G1290" s="58"/>
      <c r="H1290" s="58"/>
      <c r="I1290" s="163"/>
      <c r="J1290" s="58"/>
      <c r="K1290" s="58"/>
      <c r="L1290" s="56"/>
      <c r="M1290" s="73"/>
      <c r="N1290" s="37"/>
      <c r="O1290" s="37"/>
      <c r="P1290" s="37"/>
      <c r="Q1290" s="37"/>
      <c r="R1290" s="37"/>
      <c r="S1290" s="37"/>
      <c r="T1290" s="74"/>
      <c r="AT1290" s="19" t="s">
        <v>160</v>
      </c>
      <c r="AU1290" s="19" t="s">
        <v>90</v>
      </c>
    </row>
    <row r="1291" spans="2:65" s="1" customFormat="1" ht="22.5" customHeight="1" x14ac:dyDescent="0.3">
      <c r="B1291" s="36"/>
      <c r="C1291" s="195" t="s">
        <v>1388</v>
      </c>
      <c r="D1291" s="195" t="s">
        <v>153</v>
      </c>
      <c r="E1291" s="196" t="s">
        <v>1389</v>
      </c>
      <c r="F1291" s="197" t="s">
        <v>1390</v>
      </c>
      <c r="G1291" s="198" t="s">
        <v>274</v>
      </c>
      <c r="H1291" s="199">
        <v>4</v>
      </c>
      <c r="I1291" s="200"/>
      <c r="J1291" s="201">
        <f>ROUND(I1291*H1291,2)</f>
        <v>0</v>
      </c>
      <c r="K1291" s="197" t="s">
        <v>157</v>
      </c>
      <c r="L1291" s="56"/>
      <c r="M1291" s="202" t="s">
        <v>77</v>
      </c>
      <c r="N1291" s="203" t="s">
        <v>50</v>
      </c>
      <c r="O1291" s="37"/>
      <c r="P1291" s="204">
        <f>O1291*H1291</f>
        <v>0</v>
      </c>
      <c r="Q1291" s="204">
        <v>1.05388E-5</v>
      </c>
      <c r="R1291" s="204">
        <f>Q1291*H1291</f>
        <v>4.2155199999999999E-5</v>
      </c>
      <c r="S1291" s="204">
        <v>0</v>
      </c>
      <c r="T1291" s="205">
        <f>S1291*H1291</f>
        <v>0</v>
      </c>
      <c r="AR1291" s="19" t="s">
        <v>271</v>
      </c>
      <c r="AT1291" s="19" t="s">
        <v>153</v>
      </c>
      <c r="AU1291" s="19" t="s">
        <v>90</v>
      </c>
      <c r="AY1291" s="19" t="s">
        <v>151</v>
      </c>
      <c r="BE1291" s="206">
        <f>IF(N1291="základní",J1291,0)</f>
        <v>0</v>
      </c>
      <c r="BF1291" s="206">
        <f>IF(N1291="snížená",J1291,0)</f>
        <v>0</v>
      </c>
      <c r="BG1291" s="206">
        <f>IF(N1291="zákl. přenesená",J1291,0)</f>
        <v>0</v>
      </c>
      <c r="BH1291" s="206">
        <f>IF(N1291="sníž. přenesená",J1291,0)</f>
        <v>0</v>
      </c>
      <c r="BI1291" s="206">
        <f>IF(N1291="nulová",J1291,0)</f>
        <v>0</v>
      </c>
      <c r="BJ1291" s="19" t="s">
        <v>90</v>
      </c>
      <c r="BK1291" s="206">
        <f>ROUND(I1291*H1291,2)</f>
        <v>0</v>
      </c>
      <c r="BL1291" s="19" t="s">
        <v>271</v>
      </c>
      <c r="BM1291" s="19" t="s">
        <v>1391</v>
      </c>
    </row>
    <row r="1292" spans="2:65" s="1" customFormat="1" ht="27" x14ac:dyDescent="0.3">
      <c r="B1292" s="36"/>
      <c r="C1292" s="58"/>
      <c r="D1292" s="207" t="s">
        <v>160</v>
      </c>
      <c r="E1292" s="58"/>
      <c r="F1292" s="208" t="s">
        <v>1392</v>
      </c>
      <c r="G1292" s="58"/>
      <c r="H1292" s="58"/>
      <c r="I1292" s="163"/>
      <c r="J1292" s="58"/>
      <c r="K1292" s="58"/>
      <c r="L1292" s="56"/>
      <c r="M1292" s="73"/>
      <c r="N1292" s="37"/>
      <c r="O1292" s="37"/>
      <c r="P1292" s="37"/>
      <c r="Q1292" s="37"/>
      <c r="R1292" s="37"/>
      <c r="S1292" s="37"/>
      <c r="T1292" s="74"/>
      <c r="AT1292" s="19" t="s">
        <v>160</v>
      </c>
      <c r="AU1292" s="19" t="s">
        <v>90</v>
      </c>
    </row>
    <row r="1293" spans="2:65" s="12" customFormat="1" x14ac:dyDescent="0.3">
      <c r="B1293" s="209"/>
      <c r="C1293" s="210"/>
      <c r="D1293" s="207" t="s">
        <v>162</v>
      </c>
      <c r="E1293" s="211" t="s">
        <v>77</v>
      </c>
      <c r="F1293" s="212" t="s">
        <v>163</v>
      </c>
      <c r="G1293" s="210"/>
      <c r="H1293" s="213" t="s">
        <v>77</v>
      </c>
      <c r="I1293" s="214"/>
      <c r="J1293" s="210"/>
      <c r="K1293" s="210"/>
      <c r="L1293" s="215"/>
      <c r="M1293" s="216"/>
      <c r="N1293" s="217"/>
      <c r="O1293" s="217"/>
      <c r="P1293" s="217"/>
      <c r="Q1293" s="217"/>
      <c r="R1293" s="217"/>
      <c r="S1293" s="217"/>
      <c r="T1293" s="218"/>
      <c r="AT1293" s="219" t="s">
        <v>162</v>
      </c>
      <c r="AU1293" s="219" t="s">
        <v>90</v>
      </c>
      <c r="AV1293" s="12" t="s">
        <v>23</v>
      </c>
      <c r="AW1293" s="12" t="s">
        <v>41</v>
      </c>
      <c r="AX1293" s="12" t="s">
        <v>79</v>
      </c>
      <c r="AY1293" s="219" t="s">
        <v>151</v>
      </c>
    </row>
    <row r="1294" spans="2:65" s="12" customFormat="1" x14ac:dyDescent="0.3">
      <c r="B1294" s="209"/>
      <c r="C1294" s="210"/>
      <c r="D1294" s="207" t="s">
        <v>162</v>
      </c>
      <c r="E1294" s="211" t="s">
        <v>77</v>
      </c>
      <c r="F1294" s="212" t="s">
        <v>1393</v>
      </c>
      <c r="G1294" s="210"/>
      <c r="H1294" s="213" t="s">
        <v>77</v>
      </c>
      <c r="I1294" s="214"/>
      <c r="J1294" s="210"/>
      <c r="K1294" s="210"/>
      <c r="L1294" s="215"/>
      <c r="M1294" s="216"/>
      <c r="N1294" s="217"/>
      <c r="O1294" s="217"/>
      <c r="P1294" s="217"/>
      <c r="Q1294" s="217"/>
      <c r="R1294" s="217"/>
      <c r="S1294" s="217"/>
      <c r="T1294" s="218"/>
      <c r="AT1294" s="219" t="s">
        <v>162</v>
      </c>
      <c r="AU1294" s="219" t="s">
        <v>90</v>
      </c>
      <c r="AV1294" s="12" t="s">
        <v>23</v>
      </c>
      <c r="AW1294" s="12" t="s">
        <v>41</v>
      </c>
      <c r="AX1294" s="12" t="s">
        <v>79</v>
      </c>
      <c r="AY1294" s="219" t="s">
        <v>151</v>
      </c>
    </row>
    <row r="1295" spans="2:65" s="13" customFormat="1" x14ac:dyDescent="0.3">
      <c r="B1295" s="220"/>
      <c r="C1295" s="221"/>
      <c r="D1295" s="222" t="s">
        <v>162</v>
      </c>
      <c r="E1295" s="223" t="s">
        <v>77</v>
      </c>
      <c r="F1295" s="224" t="s">
        <v>158</v>
      </c>
      <c r="G1295" s="221"/>
      <c r="H1295" s="225">
        <v>4</v>
      </c>
      <c r="I1295" s="226"/>
      <c r="J1295" s="221"/>
      <c r="K1295" s="221"/>
      <c r="L1295" s="227"/>
      <c r="M1295" s="228"/>
      <c r="N1295" s="229"/>
      <c r="O1295" s="229"/>
      <c r="P1295" s="229"/>
      <c r="Q1295" s="229"/>
      <c r="R1295" s="229"/>
      <c r="S1295" s="229"/>
      <c r="T1295" s="230"/>
      <c r="AT1295" s="231" t="s">
        <v>162</v>
      </c>
      <c r="AU1295" s="231" t="s">
        <v>90</v>
      </c>
      <c r="AV1295" s="13" t="s">
        <v>90</v>
      </c>
      <c r="AW1295" s="13" t="s">
        <v>41</v>
      </c>
      <c r="AX1295" s="13" t="s">
        <v>23</v>
      </c>
      <c r="AY1295" s="231" t="s">
        <v>151</v>
      </c>
    </row>
    <row r="1296" spans="2:65" s="1" customFormat="1" ht="22.5" customHeight="1" x14ac:dyDescent="0.3">
      <c r="B1296" s="36"/>
      <c r="C1296" s="195" t="s">
        <v>1394</v>
      </c>
      <c r="D1296" s="195" t="s">
        <v>153</v>
      </c>
      <c r="E1296" s="196" t="s">
        <v>1395</v>
      </c>
      <c r="F1296" s="197" t="s">
        <v>1396</v>
      </c>
      <c r="G1296" s="198" t="s">
        <v>1380</v>
      </c>
      <c r="H1296" s="199">
        <v>327.2</v>
      </c>
      <c r="I1296" s="200"/>
      <c r="J1296" s="201">
        <f>ROUND(I1296*H1296,2)</f>
        <v>0</v>
      </c>
      <c r="K1296" s="197" t="s">
        <v>157</v>
      </c>
      <c r="L1296" s="56"/>
      <c r="M1296" s="202" t="s">
        <v>77</v>
      </c>
      <c r="N1296" s="203" t="s">
        <v>50</v>
      </c>
      <c r="O1296" s="37"/>
      <c r="P1296" s="204">
        <f>O1296*H1296</f>
        <v>0</v>
      </c>
      <c r="Q1296" s="204">
        <v>5.0000000000000002E-5</v>
      </c>
      <c r="R1296" s="204">
        <f>Q1296*H1296</f>
        <v>1.636E-2</v>
      </c>
      <c r="S1296" s="204">
        <v>0</v>
      </c>
      <c r="T1296" s="205">
        <f>S1296*H1296</f>
        <v>0</v>
      </c>
      <c r="AR1296" s="19" t="s">
        <v>271</v>
      </c>
      <c r="AT1296" s="19" t="s">
        <v>153</v>
      </c>
      <c r="AU1296" s="19" t="s">
        <v>90</v>
      </c>
      <c r="AY1296" s="19" t="s">
        <v>151</v>
      </c>
      <c r="BE1296" s="206">
        <f>IF(N1296="základní",J1296,0)</f>
        <v>0</v>
      </c>
      <c r="BF1296" s="206">
        <f>IF(N1296="snížená",J1296,0)</f>
        <v>0</v>
      </c>
      <c r="BG1296" s="206">
        <f>IF(N1296="zákl. přenesená",J1296,0)</f>
        <v>0</v>
      </c>
      <c r="BH1296" s="206">
        <f>IF(N1296="sníž. přenesená",J1296,0)</f>
        <v>0</v>
      </c>
      <c r="BI1296" s="206">
        <f>IF(N1296="nulová",J1296,0)</f>
        <v>0</v>
      </c>
      <c r="BJ1296" s="19" t="s">
        <v>90</v>
      </c>
      <c r="BK1296" s="206">
        <f>ROUND(I1296*H1296,2)</f>
        <v>0</v>
      </c>
      <c r="BL1296" s="19" t="s">
        <v>271</v>
      </c>
      <c r="BM1296" s="19" t="s">
        <v>1397</v>
      </c>
    </row>
    <row r="1297" spans="2:65" s="1" customFormat="1" x14ac:dyDescent="0.3">
      <c r="B1297" s="36"/>
      <c r="C1297" s="58"/>
      <c r="D1297" s="207" t="s">
        <v>160</v>
      </c>
      <c r="E1297" s="58"/>
      <c r="F1297" s="208" t="s">
        <v>1398</v>
      </c>
      <c r="G1297" s="58"/>
      <c r="H1297" s="58"/>
      <c r="I1297" s="163"/>
      <c r="J1297" s="58"/>
      <c r="K1297" s="58"/>
      <c r="L1297" s="56"/>
      <c r="M1297" s="73"/>
      <c r="N1297" s="37"/>
      <c r="O1297" s="37"/>
      <c r="P1297" s="37"/>
      <c r="Q1297" s="37"/>
      <c r="R1297" s="37"/>
      <c r="S1297" s="37"/>
      <c r="T1297" s="74"/>
      <c r="AT1297" s="19" t="s">
        <v>160</v>
      </c>
      <c r="AU1297" s="19" t="s">
        <v>90</v>
      </c>
    </row>
    <row r="1298" spans="2:65" s="12" customFormat="1" x14ac:dyDescent="0.3">
      <c r="B1298" s="209"/>
      <c r="C1298" s="210"/>
      <c r="D1298" s="207" t="s">
        <v>162</v>
      </c>
      <c r="E1298" s="211" t="s">
        <v>77</v>
      </c>
      <c r="F1298" s="212" t="s">
        <v>204</v>
      </c>
      <c r="G1298" s="210"/>
      <c r="H1298" s="213" t="s">
        <v>77</v>
      </c>
      <c r="I1298" s="214"/>
      <c r="J1298" s="210"/>
      <c r="K1298" s="210"/>
      <c r="L1298" s="215"/>
      <c r="M1298" s="216"/>
      <c r="N1298" s="217"/>
      <c r="O1298" s="217"/>
      <c r="P1298" s="217"/>
      <c r="Q1298" s="217"/>
      <c r="R1298" s="217"/>
      <c r="S1298" s="217"/>
      <c r="T1298" s="218"/>
      <c r="AT1298" s="219" t="s">
        <v>162</v>
      </c>
      <c r="AU1298" s="219" t="s">
        <v>90</v>
      </c>
      <c r="AV1298" s="12" t="s">
        <v>23</v>
      </c>
      <c r="AW1298" s="12" t="s">
        <v>41</v>
      </c>
      <c r="AX1298" s="12" t="s">
        <v>79</v>
      </c>
      <c r="AY1298" s="219" t="s">
        <v>151</v>
      </c>
    </row>
    <row r="1299" spans="2:65" s="12" customFormat="1" x14ac:dyDescent="0.3">
      <c r="B1299" s="209"/>
      <c r="C1299" s="210"/>
      <c r="D1299" s="207" t="s">
        <v>162</v>
      </c>
      <c r="E1299" s="211" t="s">
        <v>77</v>
      </c>
      <c r="F1299" s="212" t="s">
        <v>1399</v>
      </c>
      <c r="G1299" s="210"/>
      <c r="H1299" s="213" t="s">
        <v>77</v>
      </c>
      <c r="I1299" s="214"/>
      <c r="J1299" s="210"/>
      <c r="K1299" s="210"/>
      <c r="L1299" s="215"/>
      <c r="M1299" s="216"/>
      <c r="N1299" s="217"/>
      <c r="O1299" s="217"/>
      <c r="P1299" s="217"/>
      <c r="Q1299" s="217"/>
      <c r="R1299" s="217"/>
      <c r="S1299" s="217"/>
      <c r="T1299" s="218"/>
      <c r="AT1299" s="219" t="s">
        <v>162</v>
      </c>
      <c r="AU1299" s="219" t="s">
        <v>90</v>
      </c>
      <c r="AV1299" s="12" t="s">
        <v>23</v>
      </c>
      <c r="AW1299" s="12" t="s">
        <v>41</v>
      </c>
      <c r="AX1299" s="12" t="s">
        <v>79</v>
      </c>
      <c r="AY1299" s="219" t="s">
        <v>151</v>
      </c>
    </row>
    <row r="1300" spans="2:65" s="12" customFormat="1" x14ac:dyDescent="0.3">
      <c r="B1300" s="209"/>
      <c r="C1300" s="210"/>
      <c r="D1300" s="207" t="s">
        <v>162</v>
      </c>
      <c r="E1300" s="211" t="s">
        <v>77</v>
      </c>
      <c r="F1300" s="212" t="s">
        <v>1400</v>
      </c>
      <c r="G1300" s="210"/>
      <c r="H1300" s="213" t="s">
        <v>77</v>
      </c>
      <c r="I1300" s="214"/>
      <c r="J1300" s="210"/>
      <c r="K1300" s="210"/>
      <c r="L1300" s="215"/>
      <c r="M1300" s="216"/>
      <c r="N1300" s="217"/>
      <c r="O1300" s="217"/>
      <c r="P1300" s="217"/>
      <c r="Q1300" s="217"/>
      <c r="R1300" s="217"/>
      <c r="S1300" s="217"/>
      <c r="T1300" s="218"/>
      <c r="AT1300" s="219" t="s">
        <v>162</v>
      </c>
      <c r="AU1300" s="219" t="s">
        <v>90</v>
      </c>
      <c r="AV1300" s="12" t="s">
        <v>23</v>
      </c>
      <c r="AW1300" s="12" t="s">
        <v>41</v>
      </c>
      <c r="AX1300" s="12" t="s">
        <v>79</v>
      </c>
      <c r="AY1300" s="219" t="s">
        <v>151</v>
      </c>
    </row>
    <row r="1301" spans="2:65" s="13" customFormat="1" x14ac:dyDescent="0.3">
      <c r="B1301" s="220"/>
      <c r="C1301" s="221"/>
      <c r="D1301" s="207" t="s">
        <v>162</v>
      </c>
      <c r="E1301" s="232" t="s">
        <v>77</v>
      </c>
      <c r="F1301" s="233" t="s">
        <v>1401</v>
      </c>
      <c r="G1301" s="221"/>
      <c r="H1301" s="234">
        <v>122.64</v>
      </c>
      <c r="I1301" s="226"/>
      <c r="J1301" s="221"/>
      <c r="K1301" s="221"/>
      <c r="L1301" s="227"/>
      <c r="M1301" s="228"/>
      <c r="N1301" s="229"/>
      <c r="O1301" s="229"/>
      <c r="P1301" s="229"/>
      <c r="Q1301" s="229"/>
      <c r="R1301" s="229"/>
      <c r="S1301" s="229"/>
      <c r="T1301" s="230"/>
      <c r="AT1301" s="231" t="s">
        <v>162</v>
      </c>
      <c r="AU1301" s="231" t="s">
        <v>90</v>
      </c>
      <c r="AV1301" s="13" t="s">
        <v>90</v>
      </c>
      <c r="AW1301" s="13" t="s">
        <v>41</v>
      </c>
      <c r="AX1301" s="13" t="s">
        <v>79</v>
      </c>
      <c r="AY1301" s="231" t="s">
        <v>151</v>
      </c>
    </row>
    <row r="1302" spans="2:65" s="12" customFormat="1" x14ac:dyDescent="0.3">
      <c r="B1302" s="209"/>
      <c r="C1302" s="210"/>
      <c r="D1302" s="207" t="s">
        <v>162</v>
      </c>
      <c r="E1302" s="211" t="s">
        <v>77</v>
      </c>
      <c r="F1302" s="212" t="s">
        <v>1402</v>
      </c>
      <c r="G1302" s="210"/>
      <c r="H1302" s="213" t="s">
        <v>77</v>
      </c>
      <c r="I1302" s="214"/>
      <c r="J1302" s="210"/>
      <c r="K1302" s="210"/>
      <c r="L1302" s="215"/>
      <c r="M1302" s="216"/>
      <c r="N1302" s="217"/>
      <c r="O1302" s="217"/>
      <c r="P1302" s="217"/>
      <c r="Q1302" s="217"/>
      <c r="R1302" s="217"/>
      <c r="S1302" s="217"/>
      <c r="T1302" s="218"/>
      <c r="AT1302" s="219" t="s">
        <v>162</v>
      </c>
      <c r="AU1302" s="219" t="s">
        <v>90</v>
      </c>
      <c r="AV1302" s="12" t="s">
        <v>23</v>
      </c>
      <c r="AW1302" s="12" t="s">
        <v>41</v>
      </c>
      <c r="AX1302" s="12" t="s">
        <v>79</v>
      </c>
      <c r="AY1302" s="219" t="s">
        <v>151</v>
      </c>
    </row>
    <row r="1303" spans="2:65" s="12" customFormat="1" x14ac:dyDescent="0.3">
      <c r="B1303" s="209"/>
      <c r="C1303" s="210"/>
      <c r="D1303" s="207" t="s">
        <v>162</v>
      </c>
      <c r="E1303" s="211" t="s">
        <v>77</v>
      </c>
      <c r="F1303" s="212" t="s">
        <v>1403</v>
      </c>
      <c r="G1303" s="210"/>
      <c r="H1303" s="213" t="s">
        <v>77</v>
      </c>
      <c r="I1303" s="214"/>
      <c r="J1303" s="210"/>
      <c r="K1303" s="210"/>
      <c r="L1303" s="215"/>
      <c r="M1303" s="216"/>
      <c r="N1303" s="217"/>
      <c r="O1303" s="217"/>
      <c r="P1303" s="217"/>
      <c r="Q1303" s="217"/>
      <c r="R1303" s="217"/>
      <c r="S1303" s="217"/>
      <c r="T1303" s="218"/>
      <c r="AT1303" s="219" t="s">
        <v>162</v>
      </c>
      <c r="AU1303" s="219" t="s">
        <v>90</v>
      </c>
      <c r="AV1303" s="12" t="s">
        <v>23</v>
      </c>
      <c r="AW1303" s="12" t="s">
        <v>41</v>
      </c>
      <c r="AX1303" s="12" t="s">
        <v>79</v>
      </c>
      <c r="AY1303" s="219" t="s">
        <v>151</v>
      </c>
    </row>
    <row r="1304" spans="2:65" s="13" customFormat="1" x14ac:dyDescent="0.3">
      <c r="B1304" s="220"/>
      <c r="C1304" s="221"/>
      <c r="D1304" s="207" t="s">
        <v>162</v>
      </c>
      <c r="E1304" s="232" t="s">
        <v>77</v>
      </c>
      <c r="F1304" s="233" t="s">
        <v>1404</v>
      </c>
      <c r="G1304" s="221"/>
      <c r="H1304" s="234">
        <v>194.56</v>
      </c>
      <c r="I1304" s="226"/>
      <c r="J1304" s="221"/>
      <c r="K1304" s="221"/>
      <c r="L1304" s="227"/>
      <c r="M1304" s="228"/>
      <c r="N1304" s="229"/>
      <c r="O1304" s="229"/>
      <c r="P1304" s="229"/>
      <c r="Q1304" s="229"/>
      <c r="R1304" s="229"/>
      <c r="S1304" s="229"/>
      <c r="T1304" s="230"/>
      <c r="AT1304" s="231" t="s">
        <v>162</v>
      </c>
      <c r="AU1304" s="231" t="s">
        <v>90</v>
      </c>
      <c r="AV1304" s="13" t="s">
        <v>90</v>
      </c>
      <c r="AW1304" s="13" t="s">
        <v>41</v>
      </c>
      <c r="AX1304" s="13" t="s">
        <v>79</v>
      </c>
      <c r="AY1304" s="231" t="s">
        <v>151</v>
      </c>
    </row>
    <row r="1305" spans="2:65" s="12" customFormat="1" x14ac:dyDescent="0.3">
      <c r="B1305" s="209"/>
      <c r="C1305" s="210"/>
      <c r="D1305" s="207" t="s">
        <v>162</v>
      </c>
      <c r="E1305" s="211" t="s">
        <v>77</v>
      </c>
      <c r="F1305" s="212" t="s">
        <v>1405</v>
      </c>
      <c r="G1305" s="210"/>
      <c r="H1305" s="213" t="s">
        <v>77</v>
      </c>
      <c r="I1305" s="214"/>
      <c r="J1305" s="210"/>
      <c r="K1305" s="210"/>
      <c r="L1305" s="215"/>
      <c r="M1305" s="216"/>
      <c r="N1305" s="217"/>
      <c r="O1305" s="217"/>
      <c r="P1305" s="217"/>
      <c r="Q1305" s="217"/>
      <c r="R1305" s="217"/>
      <c r="S1305" s="217"/>
      <c r="T1305" s="218"/>
      <c r="AT1305" s="219" t="s">
        <v>162</v>
      </c>
      <c r="AU1305" s="219" t="s">
        <v>90</v>
      </c>
      <c r="AV1305" s="12" t="s">
        <v>23</v>
      </c>
      <c r="AW1305" s="12" t="s">
        <v>41</v>
      </c>
      <c r="AX1305" s="12" t="s">
        <v>79</v>
      </c>
      <c r="AY1305" s="219" t="s">
        <v>151</v>
      </c>
    </row>
    <row r="1306" spans="2:65" s="13" customFormat="1" x14ac:dyDescent="0.3">
      <c r="B1306" s="220"/>
      <c r="C1306" s="221"/>
      <c r="D1306" s="207" t="s">
        <v>162</v>
      </c>
      <c r="E1306" s="232" t="s">
        <v>77</v>
      </c>
      <c r="F1306" s="233" t="s">
        <v>27</v>
      </c>
      <c r="G1306" s="221"/>
      <c r="H1306" s="234">
        <v>10</v>
      </c>
      <c r="I1306" s="226"/>
      <c r="J1306" s="221"/>
      <c r="K1306" s="221"/>
      <c r="L1306" s="227"/>
      <c r="M1306" s="228"/>
      <c r="N1306" s="229"/>
      <c r="O1306" s="229"/>
      <c r="P1306" s="229"/>
      <c r="Q1306" s="229"/>
      <c r="R1306" s="229"/>
      <c r="S1306" s="229"/>
      <c r="T1306" s="230"/>
      <c r="AT1306" s="231" t="s">
        <v>162</v>
      </c>
      <c r="AU1306" s="231" t="s">
        <v>90</v>
      </c>
      <c r="AV1306" s="13" t="s">
        <v>90</v>
      </c>
      <c r="AW1306" s="13" t="s">
        <v>41</v>
      </c>
      <c r="AX1306" s="13" t="s">
        <v>79</v>
      </c>
      <c r="AY1306" s="231" t="s">
        <v>151</v>
      </c>
    </row>
    <row r="1307" spans="2:65" s="14" customFormat="1" x14ac:dyDescent="0.3">
      <c r="B1307" s="235"/>
      <c r="C1307" s="236"/>
      <c r="D1307" s="222" t="s">
        <v>162</v>
      </c>
      <c r="E1307" s="237" t="s">
        <v>77</v>
      </c>
      <c r="F1307" s="238" t="s">
        <v>174</v>
      </c>
      <c r="G1307" s="236"/>
      <c r="H1307" s="239">
        <v>327.2</v>
      </c>
      <c r="I1307" s="240"/>
      <c r="J1307" s="236"/>
      <c r="K1307" s="236"/>
      <c r="L1307" s="241"/>
      <c r="M1307" s="242"/>
      <c r="N1307" s="243"/>
      <c r="O1307" s="243"/>
      <c r="P1307" s="243"/>
      <c r="Q1307" s="243"/>
      <c r="R1307" s="243"/>
      <c r="S1307" s="243"/>
      <c r="T1307" s="244"/>
      <c r="AT1307" s="245" t="s">
        <v>162</v>
      </c>
      <c r="AU1307" s="245" t="s">
        <v>90</v>
      </c>
      <c r="AV1307" s="14" t="s">
        <v>158</v>
      </c>
      <c r="AW1307" s="14" t="s">
        <v>41</v>
      </c>
      <c r="AX1307" s="14" t="s">
        <v>23</v>
      </c>
      <c r="AY1307" s="245" t="s">
        <v>151</v>
      </c>
    </row>
    <row r="1308" spans="2:65" s="1" customFormat="1" ht="31.5" customHeight="1" x14ac:dyDescent="0.3">
      <c r="B1308" s="36"/>
      <c r="C1308" s="195" t="s">
        <v>1406</v>
      </c>
      <c r="D1308" s="195" t="s">
        <v>153</v>
      </c>
      <c r="E1308" s="196" t="s">
        <v>1407</v>
      </c>
      <c r="F1308" s="197" t="s">
        <v>1408</v>
      </c>
      <c r="G1308" s="198" t="s">
        <v>1380</v>
      </c>
      <c r="H1308" s="199">
        <v>62</v>
      </c>
      <c r="I1308" s="200"/>
      <c r="J1308" s="201">
        <f>ROUND(I1308*H1308,2)</f>
        <v>0</v>
      </c>
      <c r="K1308" s="197" t="s">
        <v>157</v>
      </c>
      <c r="L1308" s="56"/>
      <c r="M1308" s="202" t="s">
        <v>77</v>
      </c>
      <c r="N1308" s="203" t="s">
        <v>50</v>
      </c>
      <c r="O1308" s="37"/>
      <c r="P1308" s="204">
        <f>O1308*H1308</f>
        <v>0</v>
      </c>
      <c r="Q1308" s="204">
        <v>0</v>
      </c>
      <c r="R1308" s="204">
        <f>Q1308*H1308</f>
        <v>0</v>
      </c>
      <c r="S1308" s="204">
        <v>1E-3</v>
      </c>
      <c r="T1308" s="205">
        <f>S1308*H1308</f>
        <v>6.2E-2</v>
      </c>
      <c r="AR1308" s="19" t="s">
        <v>271</v>
      </c>
      <c r="AT1308" s="19" t="s">
        <v>153</v>
      </c>
      <c r="AU1308" s="19" t="s">
        <v>90</v>
      </c>
      <c r="AY1308" s="19" t="s">
        <v>151</v>
      </c>
      <c r="BE1308" s="206">
        <f>IF(N1308="základní",J1308,0)</f>
        <v>0</v>
      </c>
      <c r="BF1308" s="206">
        <f>IF(N1308="snížená",J1308,0)</f>
        <v>0</v>
      </c>
      <c r="BG1308" s="206">
        <f>IF(N1308="zákl. přenesená",J1308,0)</f>
        <v>0</v>
      </c>
      <c r="BH1308" s="206">
        <f>IF(N1308="sníž. přenesená",J1308,0)</f>
        <v>0</v>
      </c>
      <c r="BI1308" s="206">
        <f>IF(N1308="nulová",J1308,0)</f>
        <v>0</v>
      </c>
      <c r="BJ1308" s="19" t="s">
        <v>90</v>
      </c>
      <c r="BK1308" s="206">
        <f>ROUND(I1308*H1308,2)</f>
        <v>0</v>
      </c>
      <c r="BL1308" s="19" t="s">
        <v>271</v>
      </c>
      <c r="BM1308" s="19" t="s">
        <v>1409</v>
      </c>
    </row>
    <row r="1309" spans="2:65" s="1" customFormat="1" x14ac:dyDescent="0.3">
      <c r="B1309" s="36"/>
      <c r="C1309" s="58"/>
      <c r="D1309" s="207" t="s">
        <v>160</v>
      </c>
      <c r="E1309" s="58"/>
      <c r="F1309" s="208" t="s">
        <v>1410</v>
      </c>
      <c r="G1309" s="58"/>
      <c r="H1309" s="58"/>
      <c r="I1309" s="163"/>
      <c r="J1309" s="58"/>
      <c r="K1309" s="58"/>
      <c r="L1309" s="56"/>
      <c r="M1309" s="73"/>
      <c r="N1309" s="37"/>
      <c r="O1309" s="37"/>
      <c r="P1309" s="37"/>
      <c r="Q1309" s="37"/>
      <c r="R1309" s="37"/>
      <c r="S1309" s="37"/>
      <c r="T1309" s="74"/>
      <c r="AT1309" s="19" t="s">
        <v>160</v>
      </c>
      <c r="AU1309" s="19" t="s">
        <v>90</v>
      </c>
    </row>
    <row r="1310" spans="2:65" s="12" customFormat="1" x14ac:dyDescent="0.3">
      <c r="B1310" s="209"/>
      <c r="C1310" s="210"/>
      <c r="D1310" s="207" t="s">
        <v>162</v>
      </c>
      <c r="E1310" s="211" t="s">
        <v>77</v>
      </c>
      <c r="F1310" s="212" t="s">
        <v>1411</v>
      </c>
      <c r="G1310" s="210"/>
      <c r="H1310" s="213" t="s">
        <v>77</v>
      </c>
      <c r="I1310" s="214"/>
      <c r="J1310" s="210"/>
      <c r="K1310" s="210"/>
      <c r="L1310" s="215"/>
      <c r="M1310" s="216"/>
      <c r="N1310" s="217"/>
      <c r="O1310" s="217"/>
      <c r="P1310" s="217"/>
      <c r="Q1310" s="217"/>
      <c r="R1310" s="217"/>
      <c r="S1310" s="217"/>
      <c r="T1310" s="218"/>
      <c r="AT1310" s="219" t="s">
        <v>162</v>
      </c>
      <c r="AU1310" s="219" t="s">
        <v>90</v>
      </c>
      <c r="AV1310" s="12" t="s">
        <v>23</v>
      </c>
      <c r="AW1310" s="12" t="s">
        <v>41</v>
      </c>
      <c r="AX1310" s="12" t="s">
        <v>79</v>
      </c>
      <c r="AY1310" s="219" t="s">
        <v>151</v>
      </c>
    </row>
    <row r="1311" spans="2:65" s="12" customFormat="1" x14ac:dyDescent="0.3">
      <c r="B1311" s="209"/>
      <c r="C1311" s="210"/>
      <c r="D1311" s="207" t="s">
        <v>162</v>
      </c>
      <c r="E1311" s="211" t="s">
        <v>77</v>
      </c>
      <c r="F1311" s="212" t="s">
        <v>1412</v>
      </c>
      <c r="G1311" s="210"/>
      <c r="H1311" s="213" t="s">
        <v>77</v>
      </c>
      <c r="I1311" s="214"/>
      <c r="J1311" s="210"/>
      <c r="K1311" s="210"/>
      <c r="L1311" s="215"/>
      <c r="M1311" s="216"/>
      <c r="N1311" s="217"/>
      <c r="O1311" s="217"/>
      <c r="P1311" s="217"/>
      <c r="Q1311" s="217"/>
      <c r="R1311" s="217"/>
      <c r="S1311" s="217"/>
      <c r="T1311" s="218"/>
      <c r="AT1311" s="219" t="s">
        <v>162</v>
      </c>
      <c r="AU1311" s="219" t="s">
        <v>90</v>
      </c>
      <c r="AV1311" s="12" t="s">
        <v>23</v>
      </c>
      <c r="AW1311" s="12" t="s">
        <v>41</v>
      </c>
      <c r="AX1311" s="12" t="s">
        <v>79</v>
      </c>
      <c r="AY1311" s="219" t="s">
        <v>151</v>
      </c>
    </row>
    <row r="1312" spans="2:65" s="13" customFormat="1" x14ac:dyDescent="0.3">
      <c r="B1312" s="220"/>
      <c r="C1312" s="221"/>
      <c r="D1312" s="207" t="s">
        <v>162</v>
      </c>
      <c r="E1312" s="232" t="s">
        <v>77</v>
      </c>
      <c r="F1312" s="233" t="s">
        <v>386</v>
      </c>
      <c r="G1312" s="221"/>
      <c r="H1312" s="234">
        <v>30</v>
      </c>
      <c r="I1312" s="226"/>
      <c r="J1312" s="221"/>
      <c r="K1312" s="221"/>
      <c r="L1312" s="227"/>
      <c r="M1312" s="228"/>
      <c r="N1312" s="229"/>
      <c r="O1312" s="229"/>
      <c r="P1312" s="229"/>
      <c r="Q1312" s="229"/>
      <c r="R1312" s="229"/>
      <c r="S1312" s="229"/>
      <c r="T1312" s="230"/>
      <c r="AT1312" s="231" t="s">
        <v>162</v>
      </c>
      <c r="AU1312" s="231" t="s">
        <v>90</v>
      </c>
      <c r="AV1312" s="13" t="s">
        <v>90</v>
      </c>
      <c r="AW1312" s="13" t="s">
        <v>41</v>
      </c>
      <c r="AX1312" s="13" t="s">
        <v>79</v>
      </c>
      <c r="AY1312" s="231" t="s">
        <v>151</v>
      </c>
    </row>
    <row r="1313" spans="2:65" s="12" customFormat="1" x14ac:dyDescent="0.3">
      <c r="B1313" s="209"/>
      <c r="C1313" s="210"/>
      <c r="D1313" s="207" t="s">
        <v>162</v>
      </c>
      <c r="E1313" s="211" t="s">
        <v>77</v>
      </c>
      <c r="F1313" s="212" t="s">
        <v>1413</v>
      </c>
      <c r="G1313" s="210"/>
      <c r="H1313" s="213" t="s">
        <v>77</v>
      </c>
      <c r="I1313" s="214"/>
      <c r="J1313" s="210"/>
      <c r="K1313" s="210"/>
      <c r="L1313" s="215"/>
      <c r="M1313" s="216"/>
      <c r="N1313" s="217"/>
      <c r="O1313" s="217"/>
      <c r="P1313" s="217"/>
      <c r="Q1313" s="217"/>
      <c r="R1313" s="217"/>
      <c r="S1313" s="217"/>
      <c r="T1313" s="218"/>
      <c r="AT1313" s="219" t="s">
        <v>162</v>
      </c>
      <c r="AU1313" s="219" t="s">
        <v>90</v>
      </c>
      <c r="AV1313" s="12" t="s">
        <v>23</v>
      </c>
      <c r="AW1313" s="12" t="s">
        <v>41</v>
      </c>
      <c r="AX1313" s="12" t="s">
        <v>79</v>
      </c>
      <c r="AY1313" s="219" t="s">
        <v>151</v>
      </c>
    </row>
    <row r="1314" spans="2:65" s="13" customFormat="1" x14ac:dyDescent="0.3">
      <c r="B1314" s="220"/>
      <c r="C1314" s="221"/>
      <c r="D1314" s="207" t="s">
        <v>162</v>
      </c>
      <c r="E1314" s="232" t="s">
        <v>77</v>
      </c>
      <c r="F1314" s="233" t="s">
        <v>244</v>
      </c>
      <c r="G1314" s="221"/>
      <c r="H1314" s="234">
        <v>12</v>
      </c>
      <c r="I1314" s="226"/>
      <c r="J1314" s="221"/>
      <c r="K1314" s="221"/>
      <c r="L1314" s="227"/>
      <c r="M1314" s="228"/>
      <c r="N1314" s="229"/>
      <c r="O1314" s="229"/>
      <c r="P1314" s="229"/>
      <c r="Q1314" s="229"/>
      <c r="R1314" s="229"/>
      <c r="S1314" s="229"/>
      <c r="T1314" s="230"/>
      <c r="AT1314" s="231" t="s">
        <v>162</v>
      </c>
      <c r="AU1314" s="231" t="s">
        <v>90</v>
      </c>
      <c r="AV1314" s="13" t="s">
        <v>90</v>
      </c>
      <c r="AW1314" s="13" t="s">
        <v>41</v>
      </c>
      <c r="AX1314" s="13" t="s">
        <v>79</v>
      </c>
      <c r="AY1314" s="231" t="s">
        <v>151</v>
      </c>
    </row>
    <row r="1315" spans="2:65" s="12" customFormat="1" x14ac:dyDescent="0.3">
      <c r="B1315" s="209"/>
      <c r="C1315" s="210"/>
      <c r="D1315" s="207" t="s">
        <v>162</v>
      </c>
      <c r="E1315" s="211" t="s">
        <v>77</v>
      </c>
      <c r="F1315" s="212" t="s">
        <v>1414</v>
      </c>
      <c r="G1315" s="210"/>
      <c r="H1315" s="213" t="s">
        <v>77</v>
      </c>
      <c r="I1315" s="214"/>
      <c r="J1315" s="210"/>
      <c r="K1315" s="210"/>
      <c r="L1315" s="215"/>
      <c r="M1315" s="216"/>
      <c r="N1315" s="217"/>
      <c r="O1315" s="217"/>
      <c r="P1315" s="217"/>
      <c r="Q1315" s="217"/>
      <c r="R1315" s="217"/>
      <c r="S1315" s="217"/>
      <c r="T1315" s="218"/>
      <c r="AT1315" s="219" t="s">
        <v>162</v>
      </c>
      <c r="AU1315" s="219" t="s">
        <v>90</v>
      </c>
      <c r="AV1315" s="12" t="s">
        <v>23</v>
      </c>
      <c r="AW1315" s="12" t="s">
        <v>41</v>
      </c>
      <c r="AX1315" s="12" t="s">
        <v>79</v>
      </c>
      <c r="AY1315" s="219" t="s">
        <v>151</v>
      </c>
    </row>
    <row r="1316" spans="2:65" s="13" customFormat="1" x14ac:dyDescent="0.3">
      <c r="B1316" s="220"/>
      <c r="C1316" s="221"/>
      <c r="D1316" s="207" t="s">
        <v>162</v>
      </c>
      <c r="E1316" s="232" t="s">
        <v>77</v>
      </c>
      <c r="F1316" s="233" t="s">
        <v>27</v>
      </c>
      <c r="G1316" s="221"/>
      <c r="H1316" s="234">
        <v>10</v>
      </c>
      <c r="I1316" s="226"/>
      <c r="J1316" s="221"/>
      <c r="K1316" s="221"/>
      <c r="L1316" s="227"/>
      <c r="M1316" s="228"/>
      <c r="N1316" s="229"/>
      <c r="O1316" s="229"/>
      <c r="P1316" s="229"/>
      <c r="Q1316" s="229"/>
      <c r="R1316" s="229"/>
      <c r="S1316" s="229"/>
      <c r="T1316" s="230"/>
      <c r="AT1316" s="231" t="s">
        <v>162</v>
      </c>
      <c r="AU1316" s="231" t="s">
        <v>90</v>
      </c>
      <c r="AV1316" s="13" t="s">
        <v>90</v>
      </c>
      <c r="AW1316" s="13" t="s">
        <v>41</v>
      </c>
      <c r="AX1316" s="13" t="s">
        <v>79</v>
      </c>
      <c r="AY1316" s="231" t="s">
        <v>151</v>
      </c>
    </row>
    <row r="1317" spans="2:65" s="12" customFormat="1" x14ac:dyDescent="0.3">
      <c r="B1317" s="209"/>
      <c r="C1317" s="210"/>
      <c r="D1317" s="207" t="s">
        <v>162</v>
      </c>
      <c r="E1317" s="211" t="s">
        <v>77</v>
      </c>
      <c r="F1317" s="212" t="s">
        <v>1415</v>
      </c>
      <c r="G1317" s="210"/>
      <c r="H1317" s="213" t="s">
        <v>77</v>
      </c>
      <c r="I1317" s="214"/>
      <c r="J1317" s="210"/>
      <c r="K1317" s="210"/>
      <c r="L1317" s="215"/>
      <c r="M1317" s="216"/>
      <c r="N1317" s="217"/>
      <c r="O1317" s="217"/>
      <c r="P1317" s="217"/>
      <c r="Q1317" s="217"/>
      <c r="R1317" s="217"/>
      <c r="S1317" s="217"/>
      <c r="T1317" s="218"/>
      <c r="AT1317" s="219" t="s">
        <v>162</v>
      </c>
      <c r="AU1317" s="219" t="s">
        <v>90</v>
      </c>
      <c r="AV1317" s="12" t="s">
        <v>23</v>
      </c>
      <c r="AW1317" s="12" t="s">
        <v>41</v>
      </c>
      <c r="AX1317" s="12" t="s">
        <v>79</v>
      </c>
      <c r="AY1317" s="219" t="s">
        <v>151</v>
      </c>
    </row>
    <row r="1318" spans="2:65" s="12" customFormat="1" x14ac:dyDescent="0.3">
      <c r="B1318" s="209"/>
      <c r="C1318" s="210"/>
      <c r="D1318" s="207" t="s">
        <v>162</v>
      </c>
      <c r="E1318" s="211" t="s">
        <v>77</v>
      </c>
      <c r="F1318" s="212" t="s">
        <v>1416</v>
      </c>
      <c r="G1318" s="210"/>
      <c r="H1318" s="213" t="s">
        <v>77</v>
      </c>
      <c r="I1318" s="214"/>
      <c r="J1318" s="210"/>
      <c r="K1318" s="210"/>
      <c r="L1318" s="215"/>
      <c r="M1318" s="216"/>
      <c r="N1318" s="217"/>
      <c r="O1318" s="217"/>
      <c r="P1318" s="217"/>
      <c r="Q1318" s="217"/>
      <c r="R1318" s="217"/>
      <c r="S1318" s="217"/>
      <c r="T1318" s="218"/>
      <c r="AT1318" s="219" t="s">
        <v>162</v>
      </c>
      <c r="AU1318" s="219" t="s">
        <v>90</v>
      </c>
      <c r="AV1318" s="12" t="s">
        <v>23</v>
      </c>
      <c r="AW1318" s="12" t="s">
        <v>41</v>
      </c>
      <c r="AX1318" s="12" t="s">
        <v>79</v>
      </c>
      <c r="AY1318" s="219" t="s">
        <v>151</v>
      </c>
    </row>
    <row r="1319" spans="2:65" s="13" customFormat="1" x14ac:dyDescent="0.3">
      <c r="B1319" s="220"/>
      <c r="C1319" s="221"/>
      <c r="D1319" s="207" t="s">
        <v>162</v>
      </c>
      <c r="E1319" s="232" t="s">
        <v>77</v>
      </c>
      <c r="F1319" s="233" t="s">
        <v>27</v>
      </c>
      <c r="G1319" s="221"/>
      <c r="H1319" s="234">
        <v>10</v>
      </c>
      <c r="I1319" s="226"/>
      <c r="J1319" s="221"/>
      <c r="K1319" s="221"/>
      <c r="L1319" s="227"/>
      <c r="M1319" s="228"/>
      <c r="N1319" s="229"/>
      <c r="O1319" s="229"/>
      <c r="P1319" s="229"/>
      <c r="Q1319" s="229"/>
      <c r="R1319" s="229"/>
      <c r="S1319" s="229"/>
      <c r="T1319" s="230"/>
      <c r="AT1319" s="231" t="s">
        <v>162</v>
      </c>
      <c r="AU1319" s="231" t="s">
        <v>90</v>
      </c>
      <c r="AV1319" s="13" t="s">
        <v>90</v>
      </c>
      <c r="AW1319" s="13" t="s">
        <v>41</v>
      </c>
      <c r="AX1319" s="13" t="s">
        <v>79</v>
      </c>
      <c r="AY1319" s="231" t="s">
        <v>151</v>
      </c>
    </row>
    <row r="1320" spans="2:65" s="14" customFormat="1" x14ac:dyDescent="0.3">
      <c r="B1320" s="235"/>
      <c r="C1320" s="236"/>
      <c r="D1320" s="222" t="s">
        <v>162</v>
      </c>
      <c r="E1320" s="237" t="s">
        <v>77</v>
      </c>
      <c r="F1320" s="238" t="s">
        <v>174</v>
      </c>
      <c r="G1320" s="236"/>
      <c r="H1320" s="239">
        <v>62</v>
      </c>
      <c r="I1320" s="240"/>
      <c r="J1320" s="236"/>
      <c r="K1320" s="236"/>
      <c r="L1320" s="241"/>
      <c r="M1320" s="242"/>
      <c r="N1320" s="243"/>
      <c r="O1320" s="243"/>
      <c r="P1320" s="243"/>
      <c r="Q1320" s="243"/>
      <c r="R1320" s="243"/>
      <c r="S1320" s="243"/>
      <c r="T1320" s="244"/>
      <c r="AT1320" s="245" t="s">
        <v>162</v>
      </c>
      <c r="AU1320" s="245" t="s">
        <v>90</v>
      </c>
      <c r="AV1320" s="14" t="s">
        <v>158</v>
      </c>
      <c r="AW1320" s="14" t="s">
        <v>41</v>
      </c>
      <c r="AX1320" s="14" t="s">
        <v>23</v>
      </c>
      <c r="AY1320" s="245" t="s">
        <v>151</v>
      </c>
    </row>
    <row r="1321" spans="2:65" s="1" customFormat="1" ht="22.5" customHeight="1" x14ac:dyDescent="0.3">
      <c r="B1321" s="36"/>
      <c r="C1321" s="195" t="s">
        <v>1417</v>
      </c>
      <c r="D1321" s="195" t="s">
        <v>153</v>
      </c>
      <c r="E1321" s="196" t="s">
        <v>1418</v>
      </c>
      <c r="F1321" s="197" t="s">
        <v>1419</v>
      </c>
      <c r="G1321" s="198" t="s">
        <v>959</v>
      </c>
      <c r="H1321" s="271"/>
      <c r="I1321" s="200"/>
      <c r="J1321" s="201">
        <f>ROUND(I1321*H1321,2)</f>
        <v>0</v>
      </c>
      <c r="K1321" s="197" t="s">
        <v>157</v>
      </c>
      <c r="L1321" s="56"/>
      <c r="M1321" s="202" t="s">
        <v>77</v>
      </c>
      <c r="N1321" s="203" t="s">
        <v>50</v>
      </c>
      <c r="O1321" s="37"/>
      <c r="P1321" s="204">
        <f>O1321*H1321</f>
        <v>0</v>
      </c>
      <c r="Q1321" s="204">
        <v>0</v>
      </c>
      <c r="R1321" s="204">
        <f>Q1321*H1321</f>
        <v>0</v>
      </c>
      <c r="S1321" s="204">
        <v>0</v>
      </c>
      <c r="T1321" s="205">
        <f>S1321*H1321</f>
        <v>0</v>
      </c>
      <c r="AR1321" s="19" t="s">
        <v>271</v>
      </c>
      <c r="AT1321" s="19" t="s">
        <v>153</v>
      </c>
      <c r="AU1321" s="19" t="s">
        <v>90</v>
      </c>
      <c r="AY1321" s="19" t="s">
        <v>151</v>
      </c>
      <c r="BE1321" s="206">
        <f>IF(N1321="základní",J1321,0)</f>
        <v>0</v>
      </c>
      <c r="BF1321" s="206">
        <f>IF(N1321="snížená",J1321,0)</f>
        <v>0</v>
      </c>
      <c r="BG1321" s="206">
        <f>IF(N1321="zákl. přenesená",J1321,0)</f>
        <v>0</v>
      </c>
      <c r="BH1321" s="206">
        <f>IF(N1321="sníž. přenesená",J1321,0)</f>
        <v>0</v>
      </c>
      <c r="BI1321" s="206">
        <f>IF(N1321="nulová",J1321,0)</f>
        <v>0</v>
      </c>
      <c r="BJ1321" s="19" t="s">
        <v>90</v>
      </c>
      <c r="BK1321" s="206">
        <f>ROUND(I1321*H1321,2)</f>
        <v>0</v>
      </c>
      <c r="BL1321" s="19" t="s">
        <v>271</v>
      </c>
      <c r="BM1321" s="19" t="s">
        <v>1420</v>
      </c>
    </row>
    <row r="1322" spans="2:65" s="1" customFormat="1" ht="27" x14ac:dyDescent="0.3">
      <c r="B1322" s="36"/>
      <c r="C1322" s="58"/>
      <c r="D1322" s="207" t="s">
        <v>160</v>
      </c>
      <c r="E1322" s="58"/>
      <c r="F1322" s="208" t="s">
        <v>1421</v>
      </c>
      <c r="G1322" s="58"/>
      <c r="H1322" s="58"/>
      <c r="I1322" s="163"/>
      <c r="J1322" s="58"/>
      <c r="K1322" s="58"/>
      <c r="L1322" s="56"/>
      <c r="M1322" s="73"/>
      <c r="N1322" s="37"/>
      <c r="O1322" s="37"/>
      <c r="P1322" s="37"/>
      <c r="Q1322" s="37"/>
      <c r="R1322" s="37"/>
      <c r="S1322" s="37"/>
      <c r="T1322" s="74"/>
      <c r="AT1322" s="19" t="s">
        <v>160</v>
      </c>
      <c r="AU1322" s="19" t="s">
        <v>90</v>
      </c>
    </row>
    <row r="1323" spans="2:65" s="11" customFormat="1" ht="29.85" customHeight="1" x14ac:dyDescent="0.3">
      <c r="B1323" s="178"/>
      <c r="C1323" s="179"/>
      <c r="D1323" s="192" t="s">
        <v>78</v>
      </c>
      <c r="E1323" s="193" t="s">
        <v>1422</v>
      </c>
      <c r="F1323" s="193" t="s">
        <v>1423</v>
      </c>
      <c r="G1323" s="179"/>
      <c r="H1323" s="179"/>
      <c r="I1323" s="182"/>
      <c r="J1323" s="194">
        <f>BK1323</f>
        <v>0</v>
      </c>
      <c r="K1323" s="179"/>
      <c r="L1323" s="184"/>
      <c r="M1323" s="185"/>
      <c r="N1323" s="186"/>
      <c r="O1323" s="186"/>
      <c r="P1323" s="187">
        <f>SUM(P1324:P1405)</f>
        <v>0</v>
      </c>
      <c r="Q1323" s="186"/>
      <c r="R1323" s="187">
        <f>SUM(R1324:R1405)</f>
        <v>1.7219378600000002</v>
      </c>
      <c r="S1323" s="186"/>
      <c r="T1323" s="188">
        <f>SUM(T1324:T1405)</f>
        <v>2.1000000000000001E-2</v>
      </c>
      <c r="AR1323" s="189" t="s">
        <v>90</v>
      </c>
      <c r="AT1323" s="190" t="s">
        <v>78</v>
      </c>
      <c r="AU1323" s="190" t="s">
        <v>23</v>
      </c>
      <c r="AY1323" s="189" t="s">
        <v>151</v>
      </c>
      <c r="BK1323" s="191">
        <f>SUM(BK1324:BK1405)</f>
        <v>0</v>
      </c>
    </row>
    <row r="1324" spans="2:65" s="1" customFormat="1" ht="22.5" customHeight="1" x14ac:dyDescent="0.3">
      <c r="B1324" s="36"/>
      <c r="C1324" s="195" t="s">
        <v>1424</v>
      </c>
      <c r="D1324" s="195" t="s">
        <v>153</v>
      </c>
      <c r="E1324" s="196" t="s">
        <v>1425</v>
      </c>
      <c r="F1324" s="197" t="s">
        <v>1426</v>
      </c>
      <c r="G1324" s="198" t="s">
        <v>252</v>
      </c>
      <c r="H1324" s="199">
        <v>85.54</v>
      </c>
      <c r="I1324" s="200"/>
      <c r="J1324" s="201">
        <f>ROUND(I1324*H1324,2)</f>
        <v>0</v>
      </c>
      <c r="K1324" s="197" t="s">
        <v>157</v>
      </c>
      <c r="L1324" s="56"/>
      <c r="M1324" s="202" t="s">
        <v>77</v>
      </c>
      <c r="N1324" s="203" t="s">
        <v>50</v>
      </c>
      <c r="O1324" s="37"/>
      <c r="P1324" s="204">
        <f>O1324*H1324</f>
        <v>0</v>
      </c>
      <c r="Q1324" s="204">
        <v>4.55E-4</v>
      </c>
      <c r="R1324" s="204">
        <f>Q1324*H1324</f>
        <v>3.8920700000000003E-2</v>
      </c>
      <c r="S1324" s="204">
        <v>0</v>
      </c>
      <c r="T1324" s="205">
        <f>S1324*H1324</f>
        <v>0</v>
      </c>
      <c r="AR1324" s="19" t="s">
        <v>271</v>
      </c>
      <c r="AT1324" s="19" t="s">
        <v>153</v>
      </c>
      <c r="AU1324" s="19" t="s">
        <v>90</v>
      </c>
      <c r="AY1324" s="19" t="s">
        <v>151</v>
      </c>
      <c r="BE1324" s="206">
        <f>IF(N1324="základní",J1324,0)</f>
        <v>0</v>
      </c>
      <c r="BF1324" s="206">
        <f>IF(N1324="snížená",J1324,0)</f>
        <v>0</v>
      </c>
      <c r="BG1324" s="206">
        <f>IF(N1324="zákl. přenesená",J1324,0)</f>
        <v>0</v>
      </c>
      <c r="BH1324" s="206">
        <f>IF(N1324="sníž. přenesená",J1324,0)</f>
        <v>0</v>
      </c>
      <c r="BI1324" s="206">
        <f>IF(N1324="nulová",J1324,0)</f>
        <v>0</v>
      </c>
      <c r="BJ1324" s="19" t="s">
        <v>90</v>
      </c>
      <c r="BK1324" s="206">
        <f>ROUND(I1324*H1324,2)</f>
        <v>0</v>
      </c>
      <c r="BL1324" s="19" t="s">
        <v>271</v>
      </c>
      <c r="BM1324" s="19" t="s">
        <v>1427</v>
      </c>
    </row>
    <row r="1325" spans="2:65" s="1" customFormat="1" ht="27" x14ac:dyDescent="0.3">
      <c r="B1325" s="36"/>
      <c r="C1325" s="58"/>
      <c r="D1325" s="207" t="s">
        <v>160</v>
      </c>
      <c r="E1325" s="58"/>
      <c r="F1325" s="208" t="s">
        <v>1428</v>
      </c>
      <c r="G1325" s="58"/>
      <c r="H1325" s="58"/>
      <c r="I1325" s="163"/>
      <c r="J1325" s="58"/>
      <c r="K1325" s="58"/>
      <c r="L1325" s="56"/>
      <c r="M1325" s="73"/>
      <c r="N1325" s="37"/>
      <c r="O1325" s="37"/>
      <c r="P1325" s="37"/>
      <c r="Q1325" s="37"/>
      <c r="R1325" s="37"/>
      <c r="S1325" s="37"/>
      <c r="T1325" s="74"/>
      <c r="AT1325" s="19" t="s">
        <v>160</v>
      </c>
      <c r="AU1325" s="19" t="s">
        <v>90</v>
      </c>
    </row>
    <row r="1326" spans="2:65" s="12" customFormat="1" x14ac:dyDescent="0.3">
      <c r="B1326" s="209"/>
      <c r="C1326" s="210"/>
      <c r="D1326" s="207" t="s">
        <v>162</v>
      </c>
      <c r="E1326" s="211" t="s">
        <v>77</v>
      </c>
      <c r="F1326" s="212" t="s">
        <v>738</v>
      </c>
      <c r="G1326" s="210"/>
      <c r="H1326" s="213" t="s">
        <v>77</v>
      </c>
      <c r="I1326" s="214"/>
      <c r="J1326" s="210"/>
      <c r="K1326" s="210"/>
      <c r="L1326" s="215"/>
      <c r="M1326" s="216"/>
      <c r="N1326" s="217"/>
      <c r="O1326" s="217"/>
      <c r="P1326" s="217"/>
      <c r="Q1326" s="217"/>
      <c r="R1326" s="217"/>
      <c r="S1326" s="217"/>
      <c r="T1326" s="218"/>
      <c r="AT1326" s="219" t="s">
        <v>162</v>
      </c>
      <c r="AU1326" s="219" t="s">
        <v>90</v>
      </c>
      <c r="AV1326" s="12" t="s">
        <v>23</v>
      </c>
      <c r="AW1326" s="12" t="s">
        <v>41</v>
      </c>
      <c r="AX1326" s="12" t="s">
        <v>79</v>
      </c>
      <c r="AY1326" s="219" t="s">
        <v>151</v>
      </c>
    </row>
    <row r="1327" spans="2:65" s="12" customFormat="1" ht="27" x14ac:dyDescent="0.3">
      <c r="B1327" s="209"/>
      <c r="C1327" s="210"/>
      <c r="D1327" s="207" t="s">
        <v>162</v>
      </c>
      <c r="E1327" s="211" t="s">
        <v>77</v>
      </c>
      <c r="F1327" s="212" t="s">
        <v>950</v>
      </c>
      <c r="G1327" s="210"/>
      <c r="H1327" s="213" t="s">
        <v>77</v>
      </c>
      <c r="I1327" s="214"/>
      <c r="J1327" s="210"/>
      <c r="K1327" s="210"/>
      <c r="L1327" s="215"/>
      <c r="M1327" s="216"/>
      <c r="N1327" s="217"/>
      <c r="O1327" s="217"/>
      <c r="P1327" s="217"/>
      <c r="Q1327" s="217"/>
      <c r="R1327" s="217"/>
      <c r="S1327" s="217"/>
      <c r="T1327" s="218"/>
      <c r="AT1327" s="219" t="s">
        <v>162</v>
      </c>
      <c r="AU1327" s="219" t="s">
        <v>90</v>
      </c>
      <c r="AV1327" s="12" t="s">
        <v>23</v>
      </c>
      <c r="AW1327" s="12" t="s">
        <v>41</v>
      </c>
      <c r="AX1327" s="12" t="s">
        <v>79</v>
      </c>
      <c r="AY1327" s="219" t="s">
        <v>151</v>
      </c>
    </row>
    <row r="1328" spans="2:65" s="12" customFormat="1" x14ac:dyDescent="0.3">
      <c r="B1328" s="209"/>
      <c r="C1328" s="210"/>
      <c r="D1328" s="207" t="s">
        <v>162</v>
      </c>
      <c r="E1328" s="211" t="s">
        <v>77</v>
      </c>
      <c r="F1328" s="212" t="s">
        <v>951</v>
      </c>
      <c r="G1328" s="210"/>
      <c r="H1328" s="213" t="s">
        <v>77</v>
      </c>
      <c r="I1328" s="214"/>
      <c r="J1328" s="210"/>
      <c r="K1328" s="210"/>
      <c r="L1328" s="215"/>
      <c r="M1328" s="216"/>
      <c r="N1328" s="217"/>
      <c r="O1328" s="217"/>
      <c r="P1328" s="217"/>
      <c r="Q1328" s="217"/>
      <c r="R1328" s="217"/>
      <c r="S1328" s="217"/>
      <c r="T1328" s="218"/>
      <c r="AT1328" s="219" t="s">
        <v>162</v>
      </c>
      <c r="AU1328" s="219" t="s">
        <v>90</v>
      </c>
      <c r="AV1328" s="12" t="s">
        <v>23</v>
      </c>
      <c r="AW1328" s="12" t="s">
        <v>41</v>
      </c>
      <c r="AX1328" s="12" t="s">
        <v>79</v>
      </c>
      <c r="AY1328" s="219" t="s">
        <v>151</v>
      </c>
    </row>
    <row r="1329" spans="2:65" s="12" customFormat="1" x14ac:dyDescent="0.3">
      <c r="B1329" s="209"/>
      <c r="C1329" s="210"/>
      <c r="D1329" s="207" t="s">
        <v>162</v>
      </c>
      <c r="E1329" s="211" t="s">
        <v>77</v>
      </c>
      <c r="F1329" s="212" t="s">
        <v>889</v>
      </c>
      <c r="G1329" s="210"/>
      <c r="H1329" s="213" t="s">
        <v>77</v>
      </c>
      <c r="I1329" s="214"/>
      <c r="J1329" s="210"/>
      <c r="K1329" s="210"/>
      <c r="L1329" s="215"/>
      <c r="M1329" s="216"/>
      <c r="N1329" s="217"/>
      <c r="O1329" s="217"/>
      <c r="P1329" s="217"/>
      <c r="Q1329" s="217"/>
      <c r="R1329" s="217"/>
      <c r="S1329" s="217"/>
      <c r="T1329" s="218"/>
      <c r="AT1329" s="219" t="s">
        <v>162</v>
      </c>
      <c r="AU1329" s="219" t="s">
        <v>90</v>
      </c>
      <c r="AV1329" s="12" t="s">
        <v>23</v>
      </c>
      <c r="AW1329" s="12" t="s">
        <v>41</v>
      </c>
      <c r="AX1329" s="12" t="s">
        <v>79</v>
      </c>
      <c r="AY1329" s="219" t="s">
        <v>151</v>
      </c>
    </row>
    <row r="1330" spans="2:65" s="13" customFormat="1" x14ac:dyDescent="0.3">
      <c r="B1330" s="220"/>
      <c r="C1330" s="221"/>
      <c r="D1330" s="207" t="s">
        <v>162</v>
      </c>
      <c r="E1330" s="232" t="s">
        <v>77</v>
      </c>
      <c r="F1330" s="233" t="s">
        <v>1429</v>
      </c>
      <c r="G1330" s="221"/>
      <c r="H1330" s="234">
        <v>3.94</v>
      </c>
      <c r="I1330" s="226"/>
      <c r="J1330" s="221"/>
      <c r="K1330" s="221"/>
      <c r="L1330" s="227"/>
      <c r="M1330" s="228"/>
      <c r="N1330" s="229"/>
      <c r="O1330" s="229"/>
      <c r="P1330" s="229"/>
      <c r="Q1330" s="229"/>
      <c r="R1330" s="229"/>
      <c r="S1330" s="229"/>
      <c r="T1330" s="230"/>
      <c r="AT1330" s="231" t="s">
        <v>162</v>
      </c>
      <c r="AU1330" s="231" t="s">
        <v>90</v>
      </c>
      <c r="AV1330" s="13" t="s">
        <v>90</v>
      </c>
      <c r="AW1330" s="13" t="s">
        <v>41</v>
      </c>
      <c r="AX1330" s="13" t="s">
        <v>79</v>
      </c>
      <c r="AY1330" s="231" t="s">
        <v>151</v>
      </c>
    </row>
    <row r="1331" spans="2:65" s="12" customFormat="1" x14ac:dyDescent="0.3">
      <c r="B1331" s="209"/>
      <c r="C1331" s="210"/>
      <c r="D1331" s="207" t="s">
        <v>162</v>
      </c>
      <c r="E1331" s="211" t="s">
        <v>77</v>
      </c>
      <c r="F1331" s="212" t="s">
        <v>753</v>
      </c>
      <c r="G1331" s="210"/>
      <c r="H1331" s="213" t="s">
        <v>77</v>
      </c>
      <c r="I1331" s="214"/>
      <c r="J1331" s="210"/>
      <c r="K1331" s="210"/>
      <c r="L1331" s="215"/>
      <c r="M1331" s="216"/>
      <c r="N1331" s="217"/>
      <c r="O1331" s="217"/>
      <c r="P1331" s="217"/>
      <c r="Q1331" s="217"/>
      <c r="R1331" s="217"/>
      <c r="S1331" s="217"/>
      <c r="T1331" s="218"/>
      <c r="AT1331" s="219" t="s">
        <v>162</v>
      </c>
      <c r="AU1331" s="219" t="s">
        <v>90</v>
      </c>
      <c r="AV1331" s="12" t="s">
        <v>23</v>
      </c>
      <c r="AW1331" s="12" t="s">
        <v>41</v>
      </c>
      <c r="AX1331" s="12" t="s">
        <v>79</v>
      </c>
      <c r="AY1331" s="219" t="s">
        <v>151</v>
      </c>
    </row>
    <row r="1332" spans="2:65" s="13" customFormat="1" x14ac:dyDescent="0.3">
      <c r="B1332" s="220"/>
      <c r="C1332" s="221"/>
      <c r="D1332" s="207" t="s">
        <v>162</v>
      </c>
      <c r="E1332" s="232" t="s">
        <v>77</v>
      </c>
      <c r="F1332" s="233" t="s">
        <v>1430</v>
      </c>
      <c r="G1332" s="221"/>
      <c r="H1332" s="234">
        <v>81.599999999999994</v>
      </c>
      <c r="I1332" s="226"/>
      <c r="J1332" s="221"/>
      <c r="K1332" s="221"/>
      <c r="L1332" s="227"/>
      <c r="M1332" s="228"/>
      <c r="N1332" s="229"/>
      <c r="O1332" s="229"/>
      <c r="P1332" s="229"/>
      <c r="Q1332" s="229"/>
      <c r="R1332" s="229"/>
      <c r="S1332" s="229"/>
      <c r="T1332" s="230"/>
      <c r="AT1332" s="231" t="s">
        <v>162</v>
      </c>
      <c r="AU1332" s="231" t="s">
        <v>90</v>
      </c>
      <c r="AV1332" s="13" t="s">
        <v>90</v>
      </c>
      <c r="AW1332" s="13" t="s">
        <v>41</v>
      </c>
      <c r="AX1332" s="13" t="s">
        <v>79</v>
      </c>
      <c r="AY1332" s="231" t="s">
        <v>151</v>
      </c>
    </row>
    <row r="1333" spans="2:65" s="14" customFormat="1" x14ac:dyDescent="0.3">
      <c r="B1333" s="235"/>
      <c r="C1333" s="236"/>
      <c r="D1333" s="222" t="s">
        <v>162</v>
      </c>
      <c r="E1333" s="237" t="s">
        <v>77</v>
      </c>
      <c r="F1333" s="238" t="s">
        <v>174</v>
      </c>
      <c r="G1333" s="236"/>
      <c r="H1333" s="239">
        <v>85.54</v>
      </c>
      <c r="I1333" s="240"/>
      <c r="J1333" s="236"/>
      <c r="K1333" s="236"/>
      <c r="L1333" s="241"/>
      <c r="M1333" s="242"/>
      <c r="N1333" s="243"/>
      <c r="O1333" s="243"/>
      <c r="P1333" s="243"/>
      <c r="Q1333" s="243"/>
      <c r="R1333" s="243"/>
      <c r="S1333" s="243"/>
      <c r="T1333" s="244"/>
      <c r="AT1333" s="245" t="s">
        <v>162</v>
      </c>
      <c r="AU1333" s="245" t="s">
        <v>90</v>
      </c>
      <c r="AV1333" s="14" t="s">
        <v>158</v>
      </c>
      <c r="AW1333" s="14" t="s">
        <v>41</v>
      </c>
      <c r="AX1333" s="14" t="s">
        <v>23</v>
      </c>
      <c r="AY1333" s="245" t="s">
        <v>151</v>
      </c>
    </row>
    <row r="1334" spans="2:65" s="1" customFormat="1" ht="31.5" customHeight="1" x14ac:dyDescent="0.3">
      <c r="B1334" s="36"/>
      <c r="C1334" s="247" t="s">
        <v>1431</v>
      </c>
      <c r="D1334" s="247" t="s">
        <v>209</v>
      </c>
      <c r="E1334" s="248" t="s">
        <v>1432</v>
      </c>
      <c r="F1334" s="249" t="s">
        <v>1433</v>
      </c>
      <c r="G1334" s="250" t="s">
        <v>274</v>
      </c>
      <c r="H1334" s="251">
        <v>313.64600000000002</v>
      </c>
      <c r="I1334" s="252"/>
      <c r="J1334" s="253">
        <f>ROUND(I1334*H1334,2)</f>
        <v>0</v>
      </c>
      <c r="K1334" s="249" t="s">
        <v>157</v>
      </c>
      <c r="L1334" s="254"/>
      <c r="M1334" s="255" t="s">
        <v>77</v>
      </c>
      <c r="N1334" s="256" t="s">
        <v>50</v>
      </c>
      <c r="O1334" s="37"/>
      <c r="P1334" s="204">
        <f>O1334*H1334</f>
        <v>0</v>
      </c>
      <c r="Q1334" s="204">
        <v>4.4999999999999999E-4</v>
      </c>
      <c r="R1334" s="204">
        <f>Q1334*H1334</f>
        <v>0.14114070000000001</v>
      </c>
      <c r="S1334" s="204">
        <v>0</v>
      </c>
      <c r="T1334" s="205">
        <f>S1334*H1334</f>
        <v>0</v>
      </c>
      <c r="AR1334" s="19" t="s">
        <v>437</v>
      </c>
      <c r="AT1334" s="19" t="s">
        <v>209</v>
      </c>
      <c r="AU1334" s="19" t="s">
        <v>90</v>
      </c>
      <c r="AY1334" s="19" t="s">
        <v>151</v>
      </c>
      <c r="BE1334" s="206">
        <f>IF(N1334="základní",J1334,0)</f>
        <v>0</v>
      </c>
      <c r="BF1334" s="206">
        <f>IF(N1334="snížená",J1334,0)</f>
        <v>0</v>
      </c>
      <c r="BG1334" s="206">
        <f>IF(N1334="zákl. přenesená",J1334,0)</f>
        <v>0</v>
      </c>
      <c r="BH1334" s="206">
        <f>IF(N1334="sníž. přenesená",J1334,0)</f>
        <v>0</v>
      </c>
      <c r="BI1334" s="206">
        <f>IF(N1334="nulová",J1334,0)</f>
        <v>0</v>
      </c>
      <c r="BJ1334" s="19" t="s">
        <v>90</v>
      </c>
      <c r="BK1334" s="206">
        <f>ROUND(I1334*H1334,2)</f>
        <v>0</v>
      </c>
      <c r="BL1334" s="19" t="s">
        <v>271</v>
      </c>
      <c r="BM1334" s="19" t="s">
        <v>1434</v>
      </c>
    </row>
    <row r="1335" spans="2:65" s="1" customFormat="1" ht="40.5" x14ac:dyDescent="0.3">
      <c r="B1335" s="36"/>
      <c r="C1335" s="58"/>
      <c r="D1335" s="207" t="s">
        <v>160</v>
      </c>
      <c r="E1335" s="58"/>
      <c r="F1335" s="208" t="s">
        <v>1435</v>
      </c>
      <c r="G1335" s="58"/>
      <c r="H1335" s="58"/>
      <c r="I1335" s="163"/>
      <c r="J1335" s="58"/>
      <c r="K1335" s="58"/>
      <c r="L1335" s="56"/>
      <c r="M1335" s="73"/>
      <c r="N1335" s="37"/>
      <c r="O1335" s="37"/>
      <c r="P1335" s="37"/>
      <c r="Q1335" s="37"/>
      <c r="R1335" s="37"/>
      <c r="S1335" s="37"/>
      <c r="T1335" s="74"/>
      <c r="AT1335" s="19" t="s">
        <v>160</v>
      </c>
      <c r="AU1335" s="19" t="s">
        <v>90</v>
      </c>
    </row>
    <row r="1336" spans="2:65" s="13" customFormat="1" x14ac:dyDescent="0.3">
      <c r="B1336" s="220"/>
      <c r="C1336" s="221"/>
      <c r="D1336" s="207" t="s">
        <v>162</v>
      </c>
      <c r="E1336" s="232" t="s">
        <v>77</v>
      </c>
      <c r="F1336" s="233" t="s">
        <v>1436</v>
      </c>
      <c r="G1336" s="221"/>
      <c r="H1336" s="234">
        <v>285.13299999999998</v>
      </c>
      <c r="I1336" s="226"/>
      <c r="J1336" s="221"/>
      <c r="K1336" s="221"/>
      <c r="L1336" s="227"/>
      <c r="M1336" s="228"/>
      <c r="N1336" s="229"/>
      <c r="O1336" s="229"/>
      <c r="P1336" s="229"/>
      <c r="Q1336" s="229"/>
      <c r="R1336" s="229"/>
      <c r="S1336" s="229"/>
      <c r="T1336" s="230"/>
      <c r="AT1336" s="231" t="s">
        <v>162</v>
      </c>
      <c r="AU1336" s="231" t="s">
        <v>90</v>
      </c>
      <c r="AV1336" s="13" t="s">
        <v>90</v>
      </c>
      <c r="AW1336" s="13" t="s">
        <v>41</v>
      </c>
      <c r="AX1336" s="13" t="s">
        <v>23</v>
      </c>
      <c r="AY1336" s="231" t="s">
        <v>151</v>
      </c>
    </row>
    <row r="1337" spans="2:65" s="13" customFormat="1" x14ac:dyDescent="0.3">
      <c r="B1337" s="220"/>
      <c r="C1337" s="221"/>
      <c r="D1337" s="222" t="s">
        <v>162</v>
      </c>
      <c r="E1337" s="221"/>
      <c r="F1337" s="224" t="s">
        <v>1437</v>
      </c>
      <c r="G1337" s="221"/>
      <c r="H1337" s="225">
        <v>313.64600000000002</v>
      </c>
      <c r="I1337" s="226"/>
      <c r="J1337" s="221"/>
      <c r="K1337" s="221"/>
      <c r="L1337" s="227"/>
      <c r="M1337" s="228"/>
      <c r="N1337" s="229"/>
      <c r="O1337" s="229"/>
      <c r="P1337" s="229"/>
      <c r="Q1337" s="229"/>
      <c r="R1337" s="229"/>
      <c r="S1337" s="229"/>
      <c r="T1337" s="230"/>
      <c r="AT1337" s="231" t="s">
        <v>162</v>
      </c>
      <c r="AU1337" s="231" t="s">
        <v>90</v>
      </c>
      <c r="AV1337" s="13" t="s">
        <v>90</v>
      </c>
      <c r="AW1337" s="13" t="s">
        <v>4</v>
      </c>
      <c r="AX1337" s="13" t="s">
        <v>23</v>
      </c>
      <c r="AY1337" s="231" t="s">
        <v>151</v>
      </c>
    </row>
    <row r="1338" spans="2:65" s="1" customFormat="1" ht="31.5" customHeight="1" x14ac:dyDescent="0.3">
      <c r="B1338" s="36"/>
      <c r="C1338" s="195" t="s">
        <v>1438</v>
      </c>
      <c r="D1338" s="195" t="s">
        <v>153</v>
      </c>
      <c r="E1338" s="196" t="s">
        <v>1439</v>
      </c>
      <c r="F1338" s="197" t="s">
        <v>1440</v>
      </c>
      <c r="G1338" s="198" t="s">
        <v>156</v>
      </c>
      <c r="H1338" s="199">
        <v>57.295000000000002</v>
      </c>
      <c r="I1338" s="200"/>
      <c r="J1338" s="201">
        <f>ROUND(I1338*H1338,2)</f>
        <v>0</v>
      </c>
      <c r="K1338" s="197" t="s">
        <v>157</v>
      </c>
      <c r="L1338" s="56"/>
      <c r="M1338" s="202" t="s">
        <v>77</v>
      </c>
      <c r="N1338" s="203" t="s">
        <v>50</v>
      </c>
      <c r="O1338" s="37"/>
      <c r="P1338" s="204">
        <f>O1338*H1338</f>
        <v>0</v>
      </c>
      <c r="Q1338" s="204">
        <v>3.9199999999999999E-3</v>
      </c>
      <c r="R1338" s="204">
        <f>Q1338*H1338</f>
        <v>0.2245964</v>
      </c>
      <c r="S1338" s="204">
        <v>0</v>
      </c>
      <c r="T1338" s="205">
        <f>S1338*H1338</f>
        <v>0</v>
      </c>
      <c r="AR1338" s="19" t="s">
        <v>271</v>
      </c>
      <c r="AT1338" s="19" t="s">
        <v>153</v>
      </c>
      <c r="AU1338" s="19" t="s">
        <v>90</v>
      </c>
      <c r="AY1338" s="19" t="s">
        <v>151</v>
      </c>
      <c r="BE1338" s="206">
        <f>IF(N1338="základní",J1338,0)</f>
        <v>0</v>
      </c>
      <c r="BF1338" s="206">
        <f>IF(N1338="snížená",J1338,0)</f>
        <v>0</v>
      </c>
      <c r="BG1338" s="206">
        <f>IF(N1338="zákl. přenesená",J1338,0)</f>
        <v>0</v>
      </c>
      <c r="BH1338" s="206">
        <f>IF(N1338="sníž. přenesená",J1338,0)</f>
        <v>0</v>
      </c>
      <c r="BI1338" s="206">
        <f>IF(N1338="nulová",J1338,0)</f>
        <v>0</v>
      </c>
      <c r="BJ1338" s="19" t="s">
        <v>90</v>
      </c>
      <c r="BK1338" s="206">
        <f>ROUND(I1338*H1338,2)</f>
        <v>0</v>
      </c>
      <c r="BL1338" s="19" t="s">
        <v>271</v>
      </c>
      <c r="BM1338" s="19" t="s">
        <v>1441</v>
      </c>
    </row>
    <row r="1339" spans="2:65" s="1" customFormat="1" ht="27" x14ac:dyDescent="0.3">
      <c r="B1339" s="36"/>
      <c r="C1339" s="58"/>
      <c r="D1339" s="207" t="s">
        <v>160</v>
      </c>
      <c r="E1339" s="58"/>
      <c r="F1339" s="208" t="s">
        <v>1442</v>
      </c>
      <c r="G1339" s="58"/>
      <c r="H1339" s="58"/>
      <c r="I1339" s="163"/>
      <c r="J1339" s="58"/>
      <c r="K1339" s="58"/>
      <c r="L1339" s="56"/>
      <c r="M1339" s="73"/>
      <c r="N1339" s="37"/>
      <c r="O1339" s="37"/>
      <c r="P1339" s="37"/>
      <c r="Q1339" s="37"/>
      <c r="R1339" s="37"/>
      <c r="S1339" s="37"/>
      <c r="T1339" s="74"/>
      <c r="AT1339" s="19" t="s">
        <v>160</v>
      </c>
      <c r="AU1339" s="19" t="s">
        <v>90</v>
      </c>
    </row>
    <row r="1340" spans="2:65" s="12" customFormat="1" x14ac:dyDescent="0.3">
      <c r="B1340" s="209"/>
      <c r="C1340" s="210"/>
      <c r="D1340" s="207" t="s">
        <v>162</v>
      </c>
      <c r="E1340" s="211" t="s">
        <v>77</v>
      </c>
      <c r="F1340" s="212" t="s">
        <v>651</v>
      </c>
      <c r="G1340" s="210"/>
      <c r="H1340" s="213" t="s">
        <v>77</v>
      </c>
      <c r="I1340" s="214"/>
      <c r="J1340" s="210"/>
      <c r="K1340" s="210"/>
      <c r="L1340" s="215"/>
      <c r="M1340" s="216"/>
      <c r="N1340" s="217"/>
      <c r="O1340" s="217"/>
      <c r="P1340" s="217"/>
      <c r="Q1340" s="217"/>
      <c r="R1340" s="217"/>
      <c r="S1340" s="217"/>
      <c r="T1340" s="218"/>
      <c r="AT1340" s="219" t="s">
        <v>162</v>
      </c>
      <c r="AU1340" s="219" t="s">
        <v>90</v>
      </c>
      <c r="AV1340" s="12" t="s">
        <v>23</v>
      </c>
      <c r="AW1340" s="12" t="s">
        <v>41</v>
      </c>
      <c r="AX1340" s="12" t="s">
        <v>79</v>
      </c>
      <c r="AY1340" s="219" t="s">
        <v>151</v>
      </c>
    </row>
    <row r="1341" spans="2:65" s="12" customFormat="1" ht="27" x14ac:dyDescent="0.3">
      <c r="B1341" s="209"/>
      <c r="C1341" s="210"/>
      <c r="D1341" s="207" t="s">
        <v>162</v>
      </c>
      <c r="E1341" s="211" t="s">
        <v>77</v>
      </c>
      <c r="F1341" s="212" t="s">
        <v>950</v>
      </c>
      <c r="G1341" s="210"/>
      <c r="H1341" s="213" t="s">
        <v>77</v>
      </c>
      <c r="I1341" s="214"/>
      <c r="J1341" s="210"/>
      <c r="K1341" s="210"/>
      <c r="L1341" s="215"/>
      <c r="M1341" s="216"/>
      <c r="N1341" s="217"/>
      <c r="O1341" s="217"/>
      <c r="P1341" s="217"/>
      <c r="Q1341" s="217"/>
      <c r="R1341" s="217"/>
      <c r="S1341" s="217"/>
      <c r="T1341" s="218"/>
      <c r="AT1341" s="219" t="s">
        <v>162</v>
      </c>
      <c r="AU1341" s="219" t="s">
        <v>90</v>
      </c>
      <c r="AV1341" s="12" t="s">
        <v>23</v>
      </c>
      <c r="AW1341" s="12" t="s">
        <v>41</v>
      </c>
      <c r="AX1341" s="12" t="s">
        <v>79</v>
      </c>
      <c r="AY1341" s="219" t="s">
        <v>151</v>
      </c>
    </row>
    <row r="1342" spans="2:65" s="12" customFormat="1" x14ac:dyDescent="0.3">
      <c r="B1342" s="209"/>
      <c r="C1342" s="210"/>
      <c r="D1342" s="207" t="s">
        <v>162</v>
      </c>
      <c r="E1342" s="211" t="s">
        <v>77</v>
      </c>
      <c r="F1342" s="212" t="s">
        <v>951</v>
      </c>
      <c r="G1342" s="210"/>
      <c r="H1342" s="213" t="s">
        <v>77</v>
      </c>
      <c r="I1342" s="214"/>
      <c r="J1342" s="210"/>
      <c r="K1342" s="210"/>
      <c r="L1342" s="215"/>
      <c r="M1342" s="216"/>
      <c r="N1342" s="217"/>
      <c r="O1342" s="217"/>
      <c r="P1342" s="217"/>
      <c r="Q1342" s="217"/>
      <c r="R1342" s="217"/>
      <c r="S1342" s="217"/>
      <c r="T1342" s="218"/>
      <c r="AT1342" s="219" t="s">
        <v>162</v>
      </c>
      <c r="AU1342" s="219" t="s">
        <v>90</v>
      </c>
      <c r="AV1342" s="12" t="s">
        <v>23</v>
      </c>
      <c r="AW1342" s="12" t="s">
        <v>41</v>
      </c>
      <c r="AX1342" s="12" t="s">
        <v>79</v>
      </c>
      <c r="AY1342" s="219" t="s">
        <v>151</v>
      </c>
    </row>
    <row r="1343" spans="2:65" s="12" customFormat="1" x14ac:dyDescent="0.3">
      <c r="B1343" s="209"/>
      <c r="C1343" s="210"/>
      <c r="D1343" s="207" t="s">
        <v>162</v>
      </c>
      <c r="E1343" s="211" t="s">
        <v>77</v>
      </c>
      <c r="F1343" s="212" t="s">
        <v>889</v>
      </c>
      <c r="G1343" s="210"/>
      <c r="H1343" s="213" t="s">
        <v>77</v>
      </c>
      <c r="I1343" s="214"/>
      <c r="J1343" s="210"/>
      <c r="K1343" s="210"/>
      <c r="L1343" s="215"/>
      <c r="M1343" s="216"/>
      <c r="N1343" s="217"/>
      <c r="O1343" s="217"/>
      <c r="P1343" s="217"/>
      <c r="Q1343" s="217"/>
      <c r="R1343" s="217"/>
      <c r="S1343" s="217"/>
      <c r="T1343" s="218"/>
      <c r="AT1343" s="219" t="s">
        <v>162</v>
      </c>
      <c r="AU1343" s="219" t="s">
        <v>90</v>
      </c>
      <c r="AV1343" s="12" t="s">
        <v>23</v>
      </c>
      <c r="AW1343" s="12" t="s">
        <v>41</v>
      </c>
      <c r="AX1343" s="12" t="s">
        <v>79</v>
      </c>
      <c r="AY1343" s="219" t="s">
        <v>151</v>
      </c>
    </row>
    <row r="1344" spans="2:65" s="13" customFormat="1" x14ac:dyDescent="0.3">
      <c r="B1344" s="220"/>
      <c r="C1344" s="221"/>
      <c r="D1344" s="207" t="s">
        <v>162</v>
      </c>
      <c r="E1344" s="232" t="s">
        <v>77</v>
      </c>
      <c r="F1344" s="233" t="s">
        <v>1198</v>
      </c>
      <c r="G1344" s="221"/>
      <c r="H1344" s="234">
        <v>5.67</v>
      </c>
      <c r="I1344" s="226"/>
      <c r="J1344" s="221"/>
      <c r="K1344" s="221"/>
      <c r="L1344" s="227"/>
      <c r="M1344" s="228"/>
      <c r="N1344" s="229"/>
      <c r="O1344" s="229"/>
      <c r="P1344" s="229"/>
      <c r="Q1344" s="229"/>
      <c r="R1344" s="229"/>
      <c r="S1344" s="229"/>
      <c r="T1344" s="230"/>
      <c r="AT1344" s="231" t="s">
        <v>162</v>
      </c>
      <c r="AU1344" s="231" t="s">
        <v>90</v>
      </c>
      <c r="AV1344" s="13" t="s">
        <v>90</v>
      </c>
      <c r="AW1344" s="13" t="s">
        <v>41</v>
      </c>
      <c r="AX1344" s="13" t="s">
        <v>79</v>
      </c>
      <c r="AY1344" s="231" t="s">
        <v>151</v>
      </c>
    </row>
    <row r="1345" spans="2:65" s="13" customFormat="1" x14ac:dyDescent="0.3">
      <c r="B1345" s="220"/>
      <c r="C1345" s="221"/>
      <c r="D1345" s="207" t="s">
        <v>162</v>
      </c>
      <c r="E1345" s="232" t="s">
        <v>77</v>
      </c>
      <c r="F1345" s="233" t="s">
        <v>1443</v>
      </c>
      <c r="G1345" s="221"/>
      <c r="H1345" s="234">
        <v>-0.375</v>
      </c>
      <c r="I1345" s="226"/>
      <c r="J1345" s="221"/>
      <c r="K1345" s="221"/>
      <c r="L1345" s="227"/>
      <c r="M1345" s="228"/>
      <c r="N1345" s="229"/>
      <c r="O1345" s="229"/>
      <c r="P1345" s="229"/>
      <c r="Q1345" s="229"/>
      <c r="R1345" s="229"/>
      <c r="S1345" s="229"/>
      <c r="T1345" s="230"/>
      <c r="AT1345" s="231" t="s">
        <v>162</v>
      </c>
      <c r="AU1345" s="231" t="s">
        <v>90</v>
      </c>
      <c r="AV1345" s="13" t="s">
        <v>90</v>
      </c>
      <c r="AW1345" s="13" t="s">
        <v>41</v>
      </c>
      <c r="AX1345" s="13" t="s">
        <v>79</v>
      </c>
      <c r="AY1345" s="231" t="s">
        <v>151</v>
      </c>
    </row>
    <row r="1346" spans="2:65" s="12" customFormat="1" x14ac:dyDescent="0.3">
      <c r="B1346" s="209"/>
      <c r="C1346" s="210"/>
      <c r="D1346" s="207" t="s">
        <v>162</v>
      </c>
      <c r="E1346" s="211" t="s">
        <v>77</v>
      </c>
      <c r="F1346" s="212" t="s">
        <v>724</v>
      </c>
      <c r="G1346" s="210"/>
      <c r="H1346" s="213" t="s">
        <v>77</v>
      </c>
      <c r="I1346" s="214"/>
      <c r="J1346" s="210"/>
      <c r="K1346" s="210"/>
      <c r="L1346" s="215"/>
      <c r="M1346" s="216"/>
      <c r="N1346" s="217"/>
      <c r="O1346" s="217"/>
      <c r="P1346" s="217"/>
      <c r="Q1346" s="217"/>
      <c r="R1346" s="217"/>
      <c r="S1346" s="217"/>
      <c r="T1346" s="218"/>
      <c r="AT1346" s="219" t="s">
        <v>162</v>
      </c>
      <c r="AU1346" s="219" t="s">
        <v>90</v>
      </c>
      <c r="AV1346" s="12" t="s">
        <v>23</v>
      </c>
      <c r="AW1346" s="12" t="s">
        <v>41</v>
      </c>
      <c r="AX1346" s="12" t="s">
        <v>79</v>
      </c>
      <c r="AY1346" s="219" t="s">
        <v>151</v>
      </c>
    </row>
    <row r="1347" spans="2:65" s="13" customFormat="1" x14ac:dyDescent="0.3">
      <c r="B1347" s="220"/>
      <c r="C1347" s="221"/>
      <c r="D1347" s="207" t="s">
        <v>162</v>
      </c>
      <c r="E1347" s="232" t="s">
        <v>77</v>
      </c>
      <c r="F1347" s="233" t="s">
        <v>1048</v>
      </c>
      <c r="G1347" s="221"/>
      <c r="H1347" s="234">
        <v>52</v>
      </c>
      <c r="I1347" s="226"/>
      <c r="J1347" s="221"/>
      <c r="K1347" s="221"/>
      <c r="L1347" s="227"/>
      <c r="M1347" s="228"/>
      <c r="N1347" s="229"/>
      <c r="O1347" s="229"/>
      <c r="P1347" s="229"/>
      <c r="Q1347" s="229"/>
      <c r="R1347" s="229"/>
      <c r="S1347" s="229"/>
      <c r="T1347" s="230"/>
      <c r="AT1347" s="231" t="s">
        <v>162</v>
      </c>
      <c r="AU1347" s="231" t="s">
        <v>90</v>
      </c>
      <c r="AV1347" s="13" t="s">
        <v>90</v>
      </c>
      <c r="AW1347" s="13" t="s">
        <v>41</v>
      </c>
      <c r="AX1347" s="13" t="s">
        <v>79</v>
      </c>
      <c r="AY1347" s="231" t="s">
        <v>151</v>
      </c>
    </row>
    <row r="1348" spans="2:65" s="14" customFormat="1" x14ac:dyDescent="0.3">
      <c r="B1348" s="235"/>
      <c r="C1348" s="236"/>
      <c r="D1348" s="222" t="s">
        <v>162</v>
      </c>
      <c r="E1348" s="237" t="s">
        <v>77</v>
      </c>
      <c r="F1348" s="238" t="s">
        <v>174</v>
      </c>
      <c r="G1348" s="236"/>
      <c r="H1348" s="239">
        <v>57.295000000000002</v>
      </c>
      <c r="I1348" s="240"/>
      <c r="J1348" s="236"/>
      <c r="K1348" s="236"/>
      <c r="L1348" s="241"/>
      <c r="M1348" s="242"/>
      <c r="N1348" s="243"/>
      <c r="O1348" s="243"/>
      <c r="P1348" s="243"/>
      <c r="Q1348" s="243"/>
      <c r="R1348" s="243"/>
      <c r="S1348" s="243"/>
      <c r="T1348" s="244"/>
      <c r="AT1348" s="245" t="s">
        <v>162</v>
      </c>
      <c r="AU1348" s="245" t="s">
        <v>90</v>
      </c>
      <c r="AV1348" s="14" t="s">
        <v>158</v>
      </c>
      <c r="AW1348" s="14" t="s">
        <v>41</v>
      </c>
      <c r="AX1348" s="14" t="s">
        <v>23</v>
      </c>
      <c r="AY1348" s="245" t="s">
        <v>151</v>
      </c>
    </row>
    <row r="1349" spans="2:65" s="1" customFormat="1" ht="31.5" customHeight="1" x14ac:dyDescent="0.3">
      <c r="B1349" s="36"/>
      <c r="C1349" s="247" t="s">
        <v>1444</v>
      </c>
      <c r="D1349" s="247" t="s">
        <v>209</v>
      </c>
      <c r="E1349" s="248" t="s">
        <v>1445</v>
      </c>
      <c r="F1349" s="249" t="s">
        <v>1446</v>
      </c>
      <c r="G1349" s="250" t="s">
        <v>156</v>
      </c>
      <c r="H1349" s="251">
        <v>63.024999999999999</v>
      </c>
      <c r="I1349" s="252"/>
      <c r="J1349" s="253">
        <f>ROUND(I1349*H1349,2)</f>
        <v>0</v>
      </c>
      <c r="K1349" s="249" t="s">
        <v>157</v>
      </c>
      <c r="L1349" s="254"/>
      <c r="M1349" s="255" t="s">
        <v>77</v>
      </c>
      <c r="N1349" s="256" t="s">
        <v>50</v>
      </c>
      <c r="O1349" s="37"/>
      <c r="P1349" s="204">
        <f>O1349*H1349</f>
        <v>0</v>
      </c>
      <c r="Q1349" s="204">
        <v>1.9199999999999998E-2</v>
      </c>
      <c r="R1349" s="204">
        <f>Q1349*H1349</f>
        <v>1.2100799999999998</v>
      </c>
      <c r="S1349" s="204">
        <v>0</v>
      </c>
      <c r="T1349" s="205">
        <f>S1349*H1349</f>
        <v>0</v>
      </c>
      <c r="AR1349" s="19" t="s">
        <v>437</v>
      </c>
      <c r="AT1349" s="19" t="s">
        <v>209</v>
      </c>
      <c r="AU1349" s="19" t="s">
        <v>90</v>
      </c>
      <c r="AY1349" s="19" t="s">
        <v>151</v>
      </c>
      <c r="BE1349" s="206">
        <f>IF(N1349="základní",J1349,0)</f>
        <v>0</v>
      </c>
      <c r="BF1349" s="206">
        <f>IF(N1349="snížená",J1349,0)</f>
        <v>0</v>
      </c>
      <c r="BG1349" s="206">
        <f>IF(N1349="zákl. přenesená",J1349,0)</f>
        <v>0</v>
      </c>
      <c r="BH1349" s="206">
        <f>IF(N1349="sníž. přenesená",J1349,0)</f>
        <v>0</v>
      </c>
      <c r="BI1349" s="206">
        <f>IF(N1349="nulová",J1349,0)</f>
        <v>0</v>
      </c>
      <c r="BJ1349" s="19" t="s">
        <v>90</v>
      </c>
      <c r="BK1349" s="206">
        <f>ROUND(I1349*H1349,2)</f>
        <v>0</v>
      </c>
      <c r="BL1349" s="19" t="s">
        <v>271</v>
      </c>
      <c r="BM1349" s="19" t="s">
        <v>1447</v>
      </c>
    </row>
    <row r="1350" spans="2:65" s="1" customFormat="1" ht="40.5" x14ac:dyDescent="0.3">
      <c r="B1350" s="36"/>
      <c r="C1350" s="58"/>
      <c r="D1350" s="207" t="s">
        <v>160</v>
      </c>
      <c r="E1350" s="58"/>
      <c r="F1350" s="208" t="s">
        <v>1448</v>
      </c>
      <c r="G1350" s="58"/>
      <c r="H1350" s="58"/>
      <c r="I1350" s="163"/>
      <c r="J1350" s="58"/>
      <c r="K1350" s="58"/>
      <c r="L1350" s="56"/>
      <c r="M1350" s="73"/>
      <c r="N1350" s="37"/>
      <c r="O1350" s="37"/>
      <c r="P1350" s="37"/>
      <c r="Q1350" s="37"/>
      <c r="R1350" s="37"/>
      <c r="S1350" s="37"/>
      <c r="T1350" s="74"/>
      <c r="AT1350" s="19" t="s">
        <v>160</v>
      </c>
      <c r="AU1350" s="19" t="s">
        <v>90</v>
      </c>
    </row>
    <row r="1351" spans="2:65" s="13" customFormat="1" x14ac:dyDescent="0.3">
      <c r="B1351" s="220"/>
      <c r="C1351" s="221"/>
      <c r="D1351" s="222" t="s">
        <v>162</v>
      </c>
      <c r="E1351" s="221"/>
      <c r="F1351" s="224" t="s">
        <v>1449</v>
      </c>
      <c r="G1351" s="221"/>
      <c r="H1351" s="225">
        <v>63.024999999999999</v>
      </c>
      <c r="I1351" s="226"/>
      <c r="J1351" s="221"/>
      <c r="K1351" s="221"/>
      <c r="L1351" s="227"/>
      <c r="M1351" s="228"/>
      <c r="N1351" s="229"/>
      <c r="O1351" s="229"/>
      <c r="P1351" s="229"/>
      <c r="Q1351" s="229"/>
      <c r="R1351" s="229"/>
      <c r="S1351" s="229"/>
      <c r="T1351" s="230"/>
      <c r="AT1351" s="231" t="s">
        <v>162</v>
      </c>
      <c r="AU1351" s="231" t="s">
        <v>90</v>
      </c>
      <c r="AV1351" s="13" t="s">
        <v>90</v>
      </c>
      <c r="AW1351" s="13" t="s">
        <v>4</v>
      </c>
      <c r="AX1351" s="13" t="s">
        <v>23</v>
      </c>
      <c r="AY1351" s="231" t="s">
        <v>151</v>
      </c>
    </row>
    <row r="1352" spans="2:65" s="1" customFormat="1" ht="22.5" customHeight="1" x14ac:dyDescent="0.3">
      <c r="B1352" s="36"/>
      <c r="C1352" s="195" t="s">
        <v>1450</v>
      </c>
      <c r="D1352" s="195" t="s">
        <v>153</v>
      </c>
      <c r="E1352" s="196" t="s">
        <v>1451</v>
      </c>
      <c r="F1352" s="197" t="s">
        <v>1452</v>
      </c>
      <c r="G1352" s="198" t="s">
        <v>274</v>
      </c>
      <c r="H1352" s="199">
        <v>7</v>
      </c>
      <c r="I1352" s="200"/>
      <c r="J1352" s="201">
        <f>ROUND(I1352*H1352,2)</f>
        <v>0</v>
      </c>
      <c r="K1352" s="197" t="s">
        <v>157</v>
      </c>
      <c r="L1352" s="56"/>
      <c r="M1352" s="202" t="s">
        <v>77</v>
      </c>
      <c r="N1352" s="203" t="s">
        <v>50</v>
      </c>
      <c r="O1352" s="37"/>
      <c r="P1352" s="204">
        <f>O1352*H1352</f>
        <v>0</v>
      </c>
      <c r="Q1352" s="204">
        <v>8.25E-4</v>
      </c>
      <c r="R1352" s="204">
        <f>Q1352*H1352</f>
        <v>5.7749999999999998E-3</v>
      </c>
      <c r="S1352" s="204">
        <v>3.0000000000000001E-3</v>
      </c>
      <c r="T1352" s="205">
        <f>S1352*H1352</f>
        <v>2.1000000000000001E-2</v>
      </c>
      <c r="AR1352" s="19" t="s">
        <v>271</v>
      </c>
      <c r="AT1352" s="19" t="s">
        <v>153</v>
      </c>
      <c r="AU1352" s="19" t="s">
        <v>90</v>
      </c>
      <c r="AY1352" s="19" t="s">
        <v>151</v>
      </c>
      <c r="BE1352" s="206">
        <f>IF(N1352="základní",J1352,0)</f>
        <v>0</v>
      </c>
      <c r="BF1352" s="206">
        <f>IF(N1352="snížená",J1352,0)</f>
        <v>0</v>
      </c>
      <c r="BG1352" s="206">
        <f>IF(N1352="zákl. přenesená",J1352,0)</f>
        <v>0</v>
      </c>
      <c r="BH1352" s="206">
        <f>IF(N1352="sníž. přenesená",J1352,0)</f>
        <v>0</v>
      </c>
      <c r="BI1352" s="206">
        <f>IF(N1352="nulová",J1352,0)</f>
        <v>0</v>
      </c>
      <c r="BJ1352" s="19" t="s">
        <v>90</v>
      </c>
      <c r="BK1352" s="206">
        <f>ROUND(I1352*H1352,2)</f>
        <v>0</v>
      </c>
      <c r="BL1352" s="19" t="s">
        <v>271</v>
      </c>
      <c r="BM1352" s="19" t="s">
        <v>1453</v>
      </c>
    </row>
    <row r="1353" spans="2:65" s="1" customFormat="1" ht="27" x14ac:dyDescent="0.3">
      <c r="B1353" s="36"/>
      <c r="C1353" s="58"/>
      <c r="D1353" s="207" t="s">
        <v>160</v>
      </c>
      <c r="E1353" s="58"/>
      <c r="F1353" s="208" t="s">
        <v>1454</v>
      </c>
      <c r="G1353" s="58"/>
      <c r="H1353" s="58"/>
      <c r="I1353" s="163"/>
      <c r="J1353" s="58"/>
      <c r="K1353" s="58"/>
      <c r="L1353" s="56"/>
      <c r="M1353" s="73"/>
      <c r="N1353" s="37"/>
      <c r="O1353" s="37"/>
      <c r="P1353" s="37"/>
      <c r="Q1353" s="37"/>
      <c r="R1353" s="37"/>
      <c r="S1353" s="37"/>
      <c r="T1353" s="74"/>
      <c r="AT1353" s="19" t="s">
        <v>160</v>
      </c>
      <c r="AU1353" s="19" t="s">
        <v>90</v>
      </c>
    </row>
    <row r="1354" spans="2:65" s="12" customFormat="1" x14ac:dyDescent="0.3">
      <c r="B1354" s="209"/>
      <c r="C1354" s="210"/>
      <c r="D1354" s="207" t="s">
        <v>162</v>
      </c>
      <c r="E1354" s="211" t="s">
        <v>77</v>
      </c>
      <c r="F1354" s="212" t="s">
        <v>738</v>
      </c>
      <c r="G1354" s="210"/>
      <c r="H1354" s="213" t="s">
        <v>77</v>
      </c>
      <c r="I1354" s="214"/>
      <c r="J1354" s="210"/>
      <c r="K1354" s="210"/>
      <c r="L1354" s="215"/>
      <c r="M1354" s="216"/>
      <c r="N1354" s="217"/>
      <c r="O1354" s="217"/>
      <c r="P1354" s="217"/>
      <c r="Q1354" s="217"/>
      <c r="R1354" s="217"/>
      <c r="S1354" s="217"/>
      <c r="T1354" s="218"/>
      <c r="AT1354" s="219" t="s">
        <v>162</v>
      </c>
      <c r="AU1354" s="219" t="s">
        <v>90</v>
      </c>
      <c r="AV1354" s="12" t="s">
        <v>23</v>
      </c>
      <c r="AW1354" s="12" t="s">
        <v>41</v>
      </c>
      <c r="AX1354" s="12" t="s">
        <v>79</v>
      </c>
      <c r="AY1354" s="219" t="s">
        <v>151</v>
      </c>
    </row>
    <row r="1355" spans="2:65" s="12" customFormat="1" x14ac:dyDescent="0.3">
      <c r="B1355" s="209"/>
      <c r="C1355" s="210"/>
      <c r="D1355" s="207" t="s">
        <v>162</v>
      </c>
      <c r="E1355" s="211" t="s">
        <v>77</v>
      </c>
      <c r="F1355" s="212" t="s">
        <v>1455</v>
      </c>
      <c r="G1355" s="210"/>
      <c r="H1355" s="213" t="s">
        <v>77</v>
      </c>
      <c r="I1355" s="214"/>
      <c r="J1355" s="210"/>
      <c r="K1355" s="210"/>
      <c r="L1355" s="215"/>
      <c r="M1355" s="216"/>
      <c r="N1355" s="217"/>
      <c r="O1355" s="217"/>
      <c r="P1355" s="217"/>
      <c r="Q1355" s="217"/>
      <c r="R1355" s="217"/>
      <c r="S1355" s="217"/>
      <c r="T1355" s="218"/>
      <c r="AT1355" s="219" t="s">
        <v>162</v>
      </c>
      <c r="AU1355" s="219" t="s">
        <v>90</v>
      </c>
      <c r="AV1355" s="12" t="s">
        <v>23</v>
      </c>
      <c r="AW1355" s="12" t="s">
        <v>41</v>
      </c>
      <c r="AX1355" s="12" t="s">
        <v>79</v>
      </c>
      <c r="AY1355" s="219" t="s">
        <v>151</v>
      </c>
    </row>
    <row r="1356" spans="2:65" s="13" customFormat="1" x14ac:dyDescent="0.3">
      <c r="B1356" s="220"/>
      <c r="C1356" s="221"/>
      <c r="D1356" s="207" t="s">
        <v>162</v>
      </c>
      <c r="E1356" s="232" t="s">
        <v>77</v>
      </c>
      <c r="F1356" s="233" t="s">
        <v>1456</v>
      </c>
      <c r="G1356" s="221"/>
      <c r="H1356" s="234">
        <v>6.3330000000000002</v>
      </c>
      <c r="I1356" s="226"/>
      <c r="J1356" s="221"/>
      <c r="K1356" s="221"/>
      <c r="L1356" s="227"/>
      <c r="M1356" s="228"/>
      <c r="N1356" s="229"/>
      <c r="O1356" s="229"/>
      <c r="P1356" s="229"/>
      <c r="Q1356" s="229"/>
      <c r="R1356" s="229"/>
      <c r="S1356" s="229"/>
      <c r="T1356" s="230"/>
      <c r="AT1356" s="231" t="s">
        <v>162</v>
      </c>
      <c r="AU1356" s="231" t="s">
        <v>90</v>
      </c>
      <c r="AV1356" s="13" t="s">
        <v>90</v>
      </c>
      <c r="AW1356" s="13" t="s">
        <v>41</v>
      </c>
      <c r="AX1356" s="13" t="s">
        <v>79</v>
      </c>
      <c r="AY1356" s="231" t="s">
        <v>151</v>
      </c>
    </row>
    <row r="1357" spans="2:65" s="13" customFormat="1" x14ac:dyDescent="0.3">
      <c r="B1357" s="220"/>
      <c r="C1357" s="221"/>
      <c r="D1357" s="222" t="s">
        <v>162</v>
      </c>
      <c r="E1357" s="223" t="s">
        <v>77</v>
      </c>
      <c r="F1357" s="224" t="s">
        <v>199</v>
      </c>
      <c r="G1357" s="221"/>
      <c r="H1357" s="225">
        <v>7</v>
      </c>
      <c r="I1357" s="226"/>
      <c r="J1357" s="221"/>
      <c r="K1357" s="221"/>
      <c r="L1357" s="227"/>
      <c r="M1357" s="228"/>
      <c r="N1357" s="229"/>
      <c r="O1357" s="229"/>
      <c r="P1357" s="229"/>
      <c r="Q1357" s="229"/>
      <c r="R1357" s="229"/>
      <c r="S1357" s="229"/>
      <c r="T1357" s="230"/>
      <c r="AT1357" s="231" t="s">
        <v>162</v>
      </c>
      <c r="AU1357" s="231" t="s">
        <v>90</v>
      </c>
      <c r="AV1357" s="13" t="s">
        <v>90</v>
      </c>
      <c r="AW1357" s="13" t="s">
        <v>41</v>
      </c>
      <c r="AX1357" s="13" t="s">
        <v>23</v>
      </c>
      <c r="AY1357" s="231" t="s">
        <v>151</v>
      </c>
    </row>
    <row r="1358" spans="2:65" s="1" customFormat="1" ht="31.5" customHeight="1" x14ac:dyDescent="0.3">
      <c r="B1358" s="36"/>
      <c r="C1358" s="247" t="s">
        <v>1457</v>
      </c>
      <c r="D1358" s="247" t="s">
        <v>209</v>
      </c>
      <c r="E1358" s="248" t="s">
        <v>1458</v>
      </c>
      <c r="F1358" s="249" t="s">
        <v>1459</v>
      </c>
      <c r="G1358" s="250" t="s">
        <v>156</v>
      </c>
      <c r="H1358" s="251">
        <v>0.69299999999999995</v>
      </c>
      <c r="I1358" s="252"/>
      <c r="J1358" s="253">
        <f>ROUND(I1358*H1358,2)</f>
        <v>0</v>
      </c>
      <c r="K1358" s="249" t="s">
        <v>157</v>
      </c>
      <c r="L1358" s="254"/>
      <c r="M1358" s="255" t="s">
        <v>77</v>
      </c>
      <c r="N1358" s="256" t="s">
        <v>50</v>
      </c>
      <c r="O1358" s="37"/>
      <c r="P1358" s="204">
        <f>O1358*H1358</f>
        <v>0</v>
      </c>
      <c r="Q1358" s="204">
        <v>1.9199999999999998E-2</v>
      </c>
      <c r="R1358" s="204">
        <f>Q1358*H1358</f>
        <v>1.3305599999999997E-2</v>
      </c>
      <c r="S1358" s="204">
        <v>0</v>
      </c>
      <c r="T1358" s="205">
        <f>S1358*H1358</f>
        <v>0</v>
      </c>
      <c r="AR1358" s="19" t="s">
        <v>437</v>
      </c>
      <c r="AT1358" s="19" t="s">
        <v>209</v>
      </c>
      <c r="AU1358" s="19" t="s">
        <v>90</v>
      </c>
      <c r="AY1358" s="19" t="s">
        <v>151</v>
      </c>
      <c r="BE1358" s="206">
        <f>IF(N1358="základní",J1358,0)</f>
        <v>0</v>
      </c>
      <c r="BF1358" s="206">
        <f>IF(N1358="snížená",J1358,0)</f>
        <v>0</v>
      </c>
      <c r="BG1358" s="206">
        <f>IF(N1358="zákl. přenesená",J1358,0)</f>
        <v>0</v>
      </c>
      <c r="BH1358" s="206">
        <f>IF(N1358="sníž. přenesená",J1358,0)</f>
        <v>0</v>
      </c>
      <c r="BI1358" s="206">
        <f>IF(N1358="nulová",J1358,0)</f>
        <v>0</v>
      </c>
      <c r="BJ1358" s="19" t="s">
        <v>90</v>
      </c>
      <c r="BK1358" s="206">
        <f>ROUND(I1358*H1358,2)</f>
        <v>0</v>
      </c>
      <c r="BL1358" s="19" t="s">
        <v>271</v>
      </c>
      <c r="BM1358" s="19" t="s">
        <v>1460</v>
      </c>
    </row>
    <row r="1359" spans="2:65" s="1" customFormat="1" ht="27" x14ac:dyDescent="0.3">
      <c r="B1359" s="36"/>
      <c r="C1359" s="58"/>
      <c r="D1359" s="207" t="s">
        <v>160</v>
      </c>
      <c r="E1359" s="58"/>
      <c r="F1359" s="208" t="s">
        <v>1461</v>
      </c>
      <c r="G1359" s="58"/>
      <c r="H1359" s="58"/>
      <c r="I1359" s="163"/>
      <c r="J1359" s="58"/>
      <c r="K1359" s="58"/>
      <c r="L1359" s="56"/>
      <c r="M1359" s="73"/>
      <c r="N1359" s="37"/>
      <c r="O1359" s="37"/>
      <c r="P1359" s="37"/>
      <c r="Q1359" s="37"/>
      <c r="R1359" s="37"/>
      <c r="S1359" s="37"/>
      <c r="T1359" s="74"/>
      <c r="AT1359" s="19" t="s">
        <v>160</v>
      </c>
      <c r="AU1359" s="19" t="s">
        <v>90</v>
      </c>
    </row>
    <row r="1360" spans="2:65" s="13" customFormat="1" x14ac:dyDescent="0.3">
      <c r="B1360" s="220"/>
      <c r="C1360" s="221"/>
      <c r="D1360" s="207" t="s">
        <v>162</v>
      </c>
      <c r="E1360" s="232" t="s">
        <v>77</v>
      </c>
      <c r="F1360" s="233" t="s">
        <v>1462</v>
      </c>
      <c r="G1360" s="221"/>
      <c r="H1360" s="234">
        <v>0.63</v>
      </c>
      <c r="I1360" s="226"/>
      <c r="J1360" s="221"/>
      <c r="K1360" s="221"/>
      <c r="L1360" s="227"/>
      <c r="M1360" s="228"/>
      <c r="N1360" s="229"/>
      <c r="O1360" s="229"/>
      <c r="P1360" s="229"/>
      <c r="Q1360" s="229"/>
      <c r="R1360" s="229"/>
      <c r="S1360" s="229"/>
      <c r="T1360" s="230"/>
      <c r="AT1360" s="231" t="s">
        <v>162</v>
      </c>
      <c r="AU1360" s="231" t="s">
        <v>90</v>
      </c>
      <c r="AV1360" s="13" t="s">
        <v>90</v>
      </c>
      <c r="AW1360" s="13" t="s">
        <v>41</v>
      </c>
      <c r="AX1360" s="13" t="s">
        <v>23</v>
      </c>
      <c r="AY1360" s="231" t="s">
        <v>151</v>
      </c>
    </row>
    <row r="1361" spans="2:65" s="13" customFormat="1" x14ac:dyDescent="0.3">
      <c r="B1361" s="220"/>
      <c r="C1361" s="221"/>
      <c r="D1361" s="222" t="s">
        <v>162</v>
      </c>
      <c r="E1361" s="221"/>
      <c r="F1361" s="224" t="s">
        <v>1463</v>
      </c>
      <c r="G1361" s="221"/>
      <c r="H1361" s="225">
        <v>0.69299999999999995</v>
      </c>
      <c r="I1361" s="226"/>
      <c r="J1361" s="221"/>
      <c r="K1361" s="221"/>
      <c r="L1361" s="227"/>
      <c r="M1361" s="228"/>
      <c r="N1361" s="229"/>
      <c r="O1361" s="229"/>
      <c r="P1361" s="229"/>
      <c r="Q1361" s="229"/>
      <c r="R1361" s="229"/>
      <c r="S1361" s="229"/>
      <c r="T1361" s="230"/>
      <c r="AT1361" s="231" t="s">
        <v>162</v>
      </c>
      <c r="AU1361" s="231" t="s">
        <v>90</v>
      </c>
      <c r="AV1361" s="13" t="s">
        <v>90</v>
      </c>
      <c r="AW1361" s="13" t="s">
        <v>4</v>
      </c>
      <c r="AX1361" s="13" t="s">
        <v>23</v>
      </c>
      <c r="AY1361" s="231" t="s">
        <v>151</v>
      </c>
    </row>
    <row r="1362" spans="2:65" s="1" customFormat="1" ht="22.5" customHeight="1" x14ac:dyDescent="0.3">
      <c r="B1362" s="36"/>
      <c r="C1362" s="195" t="s">
        <v>1464</v>
      </c>
      <c r="D1362" s="195" t="s">
        <v>153</v>
      </c>
      <c r="E1362" s="196" t="s">
        <v>1465</v>
      </c>
      <c r="F1362" s="197" t="s">
        <v>1466</v>
      </c>
      <c r="G1362" s="198" t="s">
        <v>156</v>
      </c>
      <c r="H1362" s="199">
        <v>65.998999999999995</v>
      </c>
      <c r="I1362" s="200"/>
      <c r="J1362" s="201">
        <f>ROUND(I1362*H1362,2)</f>
        <v>0</v>
      </c>
      <c r="K1362" s="197" t="s">
        <v>157</v>
      </c>
      <c r="L1362" s="56"/>
      <c r="M1362" s="202" t="s">
        <v>77</v>
      </c>
      <c r="N1362" s="203" t="s">
        <v>50</v>
      </c>
      <c r="O1362" s="37"/>
      <c r="P1362" s="204">
        <f>O1362*H1362</f>
        <v>0</v>
      </c>
      <c r="Q1362" s="204">
        <v>2.9999999999999997E-4</v>
      </c>
      <c r="R1362" s="204">
        <f>Q1362*H1362</f>
        <v>1.9799699999999996E-2</v>
      </c>
      <c r="S1362" s="204">
        <v>0</v>
      </c>
      <c r="T1362" s="205">
        <f>S1362*H1362</f>
        <v>0</v>
      </c>
      <c r="AR1362" s="19" t="s">
        <v>271</v>
      </c>
      <c r="AT1362" s="19" t="s">
        <v>153</v>
      </c>
      <c r="AU1362" s="19" t="s">
        <v>90</v>
      </c>
      <c r="AY1362" s="19" t="s">
        <v>151</v>
      </c>
      <c r="BE1362" s="206">
        <f>IF(N1362="základní",J1362,0)</f>
        <v>0</v>
      </c>
      <c r="BF1362" s="206">
        <f>IF(N1362="snížená",J1362,0)</f>
        <v>0</v>
      </c>
      <c r="BG1362" s="206">
        <f>IF(N1362="zákl. přenesená",J1362,0)</f>
        <v>0</v>
      </c>
      <c r="BH1362" s="206">
        <f>IF(N1362="sníž. přenesená",J1362,0)</f>
        <v>0</v>
      </c>
      <c r="BI1362" s="206">
        <f>IF(N1362="nulová",J1362,0)</f>
        <v>0</v>
      </c>
      <c r="BJ1362" s="19" t="s">
        <v>90</v>
      </c>
      <c r="BK1362" s="206">
        <f>ROUND(I1362*H1362,2)</f>
        <v>0</v>
      </c>
      <c r="BL1362" s="19" t="s">
        <v>271</v>
      </c>
      <c r="BM1362" s="19" t="s">
        <v>1467</v>
      </c>
    </row>
    <row r="1363" spans="2:65" s="1" customFormat="1" x14ac:dyDescent="0.3">
      <c r="B1363" s="36"/>
      <c r="C1363" s="58"/>
      <c r="D1363" s="207" t="s">
        <v>160</v>
      </c>
      <c r="E1363" s="58"/>
      <c r="F1363" s="208" t="s">
        <v>1468</v>
      </c>
      <c r="G1363" s="58"/>
      <c r="H1363" s="58"/>
      <c r="I1363" s="163"/>
      <c r="J1363" s="58"/>
      <c r="K1363" s="58"/>
      <c r="L1363" s="56"/>
      <c r="M1363" s="73"/>
      <c r="N1363" s="37"/>
      <c r="O1363" s="37"/>
      <c r="P1363" s="37"/>
      <c r="Q1363" s="37"/>
      <c r="R1363" s="37"/>
      <c r="S1363" s="37"/>
      <c r="T1363" s="74"/>
      <c r="AT1363" s="19" t="s">
        <v>160</v>
      </c>
      <c r="AU1363" s="19" t="s">
        <v>90</v>
      </c>
    </row>
    <row r="1364" spans="2:65" s="12" customFormat="1" x14ac:dyDescent="0.3">
      <c r="B1364" s="209"/>
      <c r="C1364" s="210"/>
      <c r="D1364" s="207" t="s">
        <v>162</v>
      </c>
      <c r="E1364" s="211" t="s">
        <v>77</v>
      </c>
      <c r="F1364" s="212" t="s">
        <v>651</v>
      </c>
      <c r="G1364" s="210"/>
      <c r="H1364" s="213" t="s">
        <v>77</v>
      </c>
      <c r="I1364" s="214"/>
      <c r="J1364" s="210"/>
      <c r="K1364" s="210"/>
      <c r="L1364" s="215"/>
      <c r="M1364" s="216"/>
      <c r="N1364" s="217"/>
      <c r="O1364" s="217"/>
      <c r="P1364" s="217"/>
      <c r="Q1364" s="217"/>
      <c r="R1364" s="217"/>
      <c r="S1364" s="217"/>
      <c r="T1364" s="218"/>
      <c r="AT1364" s="219" t="s">
        <v>162</v>
      </c>
      <c r="AU1364" s="219" t="s">
        <v>90</v>
      </c>
      <c r="AV1364" s="12" t="s">
        <v>23</v>
      </c>
      <c r="AW1364" s="12" t="s">
        <v>41</v>
      </c>
      <c r="AX1364" s="12" t="s">
        <v>79</v>
      </c>
      <c r="AY1364" s="219" t="s">
        <v>151</v>
      </c>
    </row>
    <row r="1365" spans="2:65" s="12" customFormat="1" ht="27" x14ac:dyDescent="0.3">
      <c r="B1365" s="209"/>
      <c r="C1365" s="210"/>
      <c r="D1365" s="207" t="s">
        <v>162</v>
      </c>
      <c r="E1365" s="211" t="s">
        <v>77</v>
      </c>
      <c r="F1365" s="212" t="s">
        <v>950</v>
      </c>
      <c r="G1365" s="210"/>
      <c r="H1365" s="213" t="s">
        <v>77</v>
      </c>
      <c r="I1365" s="214"/>
      <c r="J1365" s="210"/>
      <c r="K1365" s="210"/>
      <c r="L1365" s="215"/>
      <c r="M1365" s="216"/>
      <c r="N1365" s="217"/>
      <c r="O1365" s="217"/>
      <c r="P1365" s="217"/>
      <c r="Q1365" s="217"/>
      <c r="R1365" s="217"/>
      <c r="S1365" s="217"/>
      <c r="T1365" s="218"/>
      <c r="AT1365" s="219" t="s">
        <v>162</v>
      </c>
      <c r="AU1365" s="219" t="s">
        <v>90</v>
      </c>
      <c r="AV1365" s="12" t="s">
        <v>23</v>
      </c>
      <c r="AW1365" s="12" t="s">
        <v>41</v>
      </c>
      <c r="AX1365" s="12" t="s">
        <v>79</v>
      </c>
      <c r="AY1365" s="219" t="s">
        <v>151</v>
      </c>
    </row>
    <row r="1366" spans="2:65" s="12" customFormat="1" x14ac:dyDescent="0.3">
      <c r="B1366" s="209"/>
      <c r="C1366" s="210"/>
      <c r="D1366" s="207" t="s">
        <v>162</v>
      </c>
      <c r="E1366" s="211" t="s">
        <v>77</v>
      </c>
      <c r="F1366" s="212" t="s">
        <v>951</v>
      </c>
      <c r="G1366" s="210"/>
      <c r="H1366" s="213" t="s">
        <v>77</v>
      </c>
      <c r="I1366" s="214"/>
      <c r="J1366" s="210"/>
      <c r="K1366" s="210"/>
      <c r="L1366" s="215"/>
      <c r="M1366" s="216"/>
      <c r="N1366" s="217"/>
      <c r="O1366" s="217"/>
      <c r="P1366" s="217"/>
      <c r="Q1366" s="217"/>
      <c r="R1366" s="217"/>
      <c r="S1366" s="217"/>
      <c r="T1366" s="218"/>
      <c r="AT1366" s="219" t="s">
        <v>162</v>
      </c>
      <c r="AU1366" s="219" t="s">
        <v>90</v>
      </c>
      <c r="AV1366" s="12" t="s">
        <v>23</v>
      </c>
      <c r="AW1366" s="12" t="s">
        <v>41</v>
      </c>
      <c r="AX1366" s="12" t="s">
        <v>79</v>
      </c>
      <c r="AY1366" s="219" t="s">
        <v>151</v>
      </c>
    </row>
    <row r="1367" spans="2:65" s="12" customFormat="1" x14ac:dyDescent="0.3">
      <c r="B1367" s="209"/>
      <c r="C1367" s="210"/>
      <c r="D1367" s="207" t="s">
        <v>162</v>
      </c>
      <c r="E1367" s="211" t="s">
        <v>77</v>
      </c>
      <c r="F1367" s="212" t="s">
        <v>889</v>
      </c>
      <c r="G1367" s="210"/>
      <c r="H1367" s="213" t="s">
        <v>77</v>
      </c>
      <c r="I1367" s="214"/>
      <c r="J1367" s="210"/>
      <c r="K1367" s="210"/>
      <c r="L1367" s="215"/>
      <c r="M1367" s="216"/>
      <c r="N1367" s="217"/>
      <c r="O1367" s="217"/>
      <c r="P1367" s="217"/>
      <c r="Q1367" s="217"/>
      <c r="R1367" s="217"/>
      <c r="S1367" s="217"/>
      <c r="T1367" s="218"/>
      <c r="AT1367" s="219" t="s">
        <v>162</v>
      </c>
      <c r="AU1367" s="219" t="s">
        <v>90</v>
      </c>
      <c r="AV1367" s="12" t="s">
        <v>23</v>
      </c>
      <c r="AW1367" s="12" t="s">
        <v>41</v>
      </c>
      <c r="AX1367" s="12" t="s">
        <v>79</v>
      </c>
      <c r="AY1367" s="219" t="s">
        <v>151</v>
      </c>
    </row>
    <row r="1368" spans="2:65" s="13" customFormat="1" x14ac:dyDescent="0.3">
      <c r="B1368" s="220"/>
      <c r="C1368" s="221"/>
      <c r="D1368" s="207" t="s">
        <v>162</v>
      </c>
      <c r="E1368" s="232" t="s">
        <v>77</v>
      </c>
      <c r="F1368" s="233" t="s">
        <v>1198</v>
      </c>
      <c r="G1368" s="221"/>
      <c r="H1368" s="234">
        <v>5.67</v>
      </c>
      <c r="I1368" s="226"/>
      <c r="J1368" s="221"/>
      <c r="K1368" s="221"/>
      <c r="L1368" s="227"/>
      <c r="M1368" s="228"/>
      <c r="N1368" s="229"/>
      <c r="O1368" s="229"/>
      <c r="P1368" s="229"/>
      <c r="Q1368" s="229"/>
      <c r="R1368" s="229"/>
      <c r="S1368" s="229"/>
      <c r="T1368" s="230"/>
      <c r="AT1368" s="231" t="s">
        <v>162</v>
      </c>
      <c r="AU1368" s="231" t="s">
        <v>90</v>
      </c>
      <c r="AV1368" s="13" t="s">
        <v>90</v>
      </c>
      <c r="AW1368" s="13" t="s">
        <v>41</v>
      </c>
      <c r="AX1368" s="13" t="s">
        <v>79</v>
      </c>
      <c r="AY1368" s="231" t="s">
        <v>151</v>
      </c>
    </row>
    <row r="1369" spans="2:65" s="12" customFormat="1" x14ac:dyDescent="0.3">
      <c r="B1369" s="209"/>
      <c r="C1369" s="210"/>
      <c r="D1369" s="207" t="s">
        <v>162</v>
      </c>
      <c r="E1369" s="211" t="s">
        <v>77</v>
      </c>
      <c r="F1369" s="212" t="s">
        <v>1455</v>
      </c>
      <c r="G1369" s="210"/>
      <c r="H1369" s="213" t="s">
        <v>77</v>
      </c>
      <c r="I1369" s="214"/>
      <c r="J1369" s="210"/>
      <c r="K1369" s="210"/>
      <c r="L1369" s="215"/>
      <c r="M1369" s="216"/>
      <c r="N1369" s="217"/>
      <c r="O1369" s="217"/>
      <c r="P1369" s="217"/>
      <c r="Q1369" s="217"/>
      <c r="R1369" s="217"/>
      <c r="S1369" s="217"/>
      <c r="T1369" s="218"/>
      <c r="AT1369" s="219" t="s">
        <v>162</v>
      </c>
      <c r="AU1369" s="219" t="s">
        <v>90</v>
      </c>
      <c r="AV1369" s="12" t="s">
        <v>23</v>
      </c>
      <c r="AW1369" s="12" t="s">
        <v>41</v>
      </c>
      <c r="AX1369" s="12" t="s">
        <v>79</v>
      </c>
      <c r="AY1369" s="219" t="s">
        <v>151</v>
      </c>
    </row>
    <row r="1370" spans="2:65" s="13" customFormat="1" x14ac:dyDescent="0.3">
      <c r="B1370" s="220"/>
      <c r="C1370" s="221"/>
      <c r="D1370" s="207" t="s">
        <v>162</v>
      </c>
      <c r="E1370" s="232" t="s">
        <v>77</v>
      </c>
      <c r="F1370" s="233" t="s">
        <v>1462</v>
      </c>
      <c r="G1370" s="221"/>
      <c r="H1370" s="234">
        <v>0.63</v>
      </c>
      <c r="I1370" s="226"/>
      <c r="J1370" s="221"/>
      <c r="K1370" s="221"/>
      <c r="L1370" s="227"/>
      <c r="M1370" s="228"/>
      <c r="N1370" s="229"/>
      <c r="O1370" s="229"/>
      <c r="P1370" s="229"/>
      <c r="Q1370" s="229"/>
      <c r="R1370" s="229"/>
      <c r="S1370" s="229"/>
      <c r="T1370" s="230"/>
      <c r="AT1370" s="231" t="s">
        <v>162</v>
      </c>
      <c r="AU1370" s="231" t="s">
        <v>90</v>
      </c>
      <c r="AV1370" s="13" t="s">
        <v>90</v>
      </c>
      <c r="AW1370" s="13" t="s">
        <v>41</v>
      </c>
      <c r="AX1370" s="13" t="s">
        <v>79</v>
      </c>
      <c r="AY1370" s="231" t="s">
        <v>151</v>
      </c>
    </row>
    <row r="1371" spans="2:65" s="12" customFormat="1" x14ac:dyDescent="0.3">
      <c r="B1371" s="209"/>
      <c r="C1371" s="210"/>
      <c r="D1371" s="207" t="s">
        <v>162</v>
      </c>
      <c r="E1371" s="211" t="s">
        <v>77</v>
      </c>
      <c r="F1371" s="212" t="s">
        <v>753</v>
      </c>
      <c r="G1371" s="210"/>
      <c r="H1371" s="213" t="s">
        <v>77</v>
      </c>
      <c r="I1371" s="214"/>
      <c r="J1371" s="210"/>
      <c r="K1371" s="210"/>
      <c r="L1371" s="215"/>
      <c r="M1371" s="216"/>
      <c r="N1371" s="217"/>
      <c r="O1371" s="217"/>
      <c r="P1371" s="217"/>
      <c r="Q1371" s="217"/>
      <c r="R1371" s="217"/>
      <c r="S1371" s="217"/>
      <c r="T1371" s="218"/>
      <c r="AT1371" s="219" t="s">
        <v>162</v>
      </c>
      <c r="AU1371" s="219" t="s">
        <v>90</v>
      </c>
      <c r="AV1371" s="12" t="s">
        <v>23</v>
      </c>
      <c r="AW1371" s="12" t="s">
        <v>41</v>
      </c>
      <c r="AX1371" s="12" t="s">
        <v>79</v>
      </c>
      <c r="AY1371" s="219" t="s">
        <v>151</v>
      </c>
    </row>
    <row r="1372" spans="2:65" s="13" customFormat="1" x14ac:dyDescent="0.3">
      <c r="B1372" s="220"/>
      <c r="C1372" s="221"/>
      <c r="D1372" s="207" t="s">
        <v>162</v>
      </c>
      <c r="E1372" s="232" t="s">
        <v>77</v>
      </c>
      <c r="F1372" s="233" t="s">
        <v>1048</v>
      </c>
      <c r="G1372" s="221"/>
      <c r="H1372" s="234">
        <v>52</v>
      </c>
      <c r="I1372" s="226"/>
      <c r="J1372" s="221"/>
      <c r="K1372" s="221"/>
      <c r="L1372" s="227"/>
      <c r="M1372" s="228"/>
      <c r="N1372" s="229"/>
      <c r="O1372" s="229"/>
      <c r="P1372" s="229"/>
      <c r="Q1372" s="229"/>
      <c r="R1372" s="229"/>
      <c r="S1372" s="229"/>
      <c r="T1372" s="230"/>
      <c r="AT1372" s="231" t="s">
        <v>162</v>
      </c>
      <c r="AU1372" s="231" t="s">
        <v>90</v>
      </c>
      <c r="AV1372" s="13" t="s">
        <v>90</v>
      </c>
      <c r="AW1372" s="13" t="s">
        <v>41</v>
      </c>
      <c r="AX1372" s="13" t="s">
        <v>79</v>
      </c>
      <c r="AY1372" s="231" t="s">
        <v>151</v>
      </c>
    </row>
    <row r="1373" spans="2:65" s="12" customFormat="1" x14ac:dyDescent="0.3">
      <c r="B1373" s="209"/>
      <c r="C1373" s="210"/>
      <c r="D1373" s="207" t="s">
        <v>162</v>
      </c>
      <c r="E1373" s="211" t="s">
        <v>77</v>
      </c>
      <c r="F1373" s="212" t="s">
        <v>1469</v>
      </c>
      <c r="G1373" s="210"/>
      <c r="H1373" s="213" t="s">
        <v>77</v>
      </c>
      <c r="I1373" s="214"/>
      <c r="J1373" s="210"/>
      <c r="K1373" s="210"/>
      <c r="L1373" s="215"/>
      <c r="M1373" s="216"/>
      <c r="N1373" s="217"/>
      <c r="O1373" s="217"/>
      <c r="P1373" s="217"/>
      <c r="Q1373" s="217"/>
      <c r="R1373" s="217"/>
      <c r="S1373" s="217"/>
      <c r="T1373" s="218"/>
      <c r="AT1373" s="219" t="s">
        <v>162</v>
      </c>
      <c r="AU1373" s="219" t="s">
        <v>90</v>
      </c>
      <c r="AV1373" s="12" t="s">
        <v>23</v>
      </c>
      <c r="AW1373" s="12" t="s">
        <v>41</v>
      </c>
      <c r="AX1373" s="12" t="s">
        <v>79</v>
      </c>
      <c r="AY1373" s="219" t="s">
        <v>151</v>
      </c>
    </row>
    <row r="1374" spans="2:65" s="13" customFormat="1" x14ac:dyDescent="0.3">
      <c r="B1374" s="220"/>
      <c r="C1374" s="221"/>
      <c r="D1374" s="207" t="s">
        <v>162</v>
      </c>
      <c r="E1374" s="232" t="s">
        <v>77</v>
      </c>
      <c r="F1374" s="233" t="s">
        <v>1470</v>
      </c>
      <c r="G1374" s="221"/>
      <c r="H1374" s="234">
        <v>7.6989999999999998</v>
      </c>
      <c r="I1374" s="226"/>
      <c r="J1374" s="221"/>
      <c r="K1374" s="221"/>
      <c r="L1374" s="227"/>
      <c r="M1374" s="228"/>
      <c r="N1374" s="229"/>
      <c r="O1374" s="229"/>
      <c r="P1374" s="229"/>
      <c r="Q1374" s="229"/>
      <c r="R1374" s="229"/>
      <c r="S1374" s="229"/>
      <c r="T1374" s="230"/>
      <c r="AT1374" s="231" t="s">
        <v>162</v>
      </c>
      <c r="AU1374" s="231" t="s">
        <v>90</v>
      </c>
      <c r="AV1374" s="13" t="s">
        <v>90</v>
      </c>
      <c r="AW1374" s="13" t="s">
        <v>41</v>
      </c>
      <c r="AX1374" s="13" t="s">
        <v>79</v>
      </c>
      <c r="AY1374" s="231" t="s">
        <v>151</v>
      </c>
    </row>
    <row r="1375" spans="2:65" s="14" customFormat="1" x14ac:dyDescent="0.3">
      <c r="B1375" s="235"/>
      <c r="C1375" s="236"/>
      <c r="D1375" s="222" t="s">
        <v>162</v>
      </c>
      <c r="E1375" s="237" t="s">
        <v>77</v>
      </c>
      <c r="F1375" s="238" t="s">
        <v>174</v>
      </c>
      <c r="G1375" s="236"/>
      <c r="H1375" s="239">
        <v>65.998999999999995</v>
      </c>
      <c r="I1375" s="240"/>
      <c r="J1375" s="236"/>
      <c r="K1375" s="236"/>
      <c r="L1375" s="241"/>
      <c r="M1375" s="242"/>
      <c r="N1375" s="243"/>
      <c r="O1375" s="243"/>
      <c r="P1375" s="243"/>
      <c r="Q1375" s="243"/>
      <c r="R1375" s="243"/>
      <c r="S1375" s="243"/>
      <c r="T1375" s="244"/>
      <c r="AT1375" s="245" t="s">
        <v>162</v>
      </c>
      <c r="AU1375" s="245" t="s">
        <v>90</v>
      </c>
      <c r="AV1375" s="14" t="s">
        <v>158</v>
      </c>
      <c r="AW1375" s="14" t="s">
        <v>41</v>
      </c>
      <c r="AX1375" s="14" t="s">
        <v>23</v>
      </c>
      <c r="AY1375" s="245" t="s">
        <v>151</v>
      </c>
    </row>
    <row r="1376" spans="2:65" s="1" customFormat="1" ht="22.5" customHeight="1" x14ac:dyDescent="0.3">
      <c r="B1376" s="36"/>
      <c r="C1376" s="195" t="s">
        <v>1471</v>
      </c>
      <c r="D1376" s="195" t="s">
        <v>153</v>
      </c>
      <c r="E1376" s="196" t="s">
        <v>1472</v>
      </c>
      <c r="F1376" s="197" t="s">
        <v>1473</v>
      </c>
      <c r="G1376" s="198" t="s">
        <v>252</v>
      </c>
      <c r="H1376" s="199">
        <v>85.38</v>
      </c>
      <c r="I1376" s="200"/>
      <c r="J1376" s="201">
        <f>ROUND(I1376*H1376,2)</f>
        <v>0</v>
      </c>
      <c r="K1376" s="197" t="s">
        <v>157</v>
      </c>
      <c r="L1376" s="56"/>
      <c r="M1376" s="202" t="s">
        <v>77</v>
      </c>
      <c r="N1376" s="203" t="s">
        <v>50</v>
      </c>
      <c r="O1376" s="37"/>
      <c r="P1376" s="204">
        <f>O1376*H1376</f>
        <v>0</v>
      </c>
      <c r="Q1376" s="204">
        <v>3.0000000000000001E-5</v>
      </c>
      <c r="R1376" s="204">
        <f>Q1376*H1376</f>
        <v>2.5614000000000001E-3</v>
      </c>
      <c r="S1376" s="204">
        <v>0</v>
      </c>
      <c r="T1376" s="205">
        <f>S1376*H1376</f>
        <v>0</v>
      </c>
      <c r="AR1376" s="19" t="s">
        <v>271</v>
      </c>
      <c r="AT1376" s="19" t="s">
        <v>153</v>
      </c>
      <c r="AU1376" s="19" t="s">
        <v>90</v>
      </c>
      <c r="AY1376" s="19" t="s">
        <v>151</v>
      </c>
      <c r="BE1376" s="206">
        <f>IF(N1376="základní",J1376,0)</f>
        <v>0</v>
      </c>
      <c r="BF1376" s="206">
        <f>IF(N1376="snížená",J1376,0)</f>
        <v>0</v>
      </c>
      <c r="BG1376" s="206">
        <f>IF(N1376="zákl. přenesená",J1376,0)</f>
        <v>0</v>
      </c>
      <c r="BH1376" s="206">
        <f>IF(N1376="sníž. přenesená",J1376,0)</f>
        <v>0</v>
      </c>
      <c r="BI1376" s="206">
        <f>IF(N1376="nulová",J1376,0)</f>
        <v>0</v>
      </c>
      <c r="BJ1376" s="19" t="s">
        <v>90</v>
      </c>
      <c r="BK1376" s="206">
        <f>ROUND(I1376*H1376,2)</f>
        <v>0</v>
      </c>
      <c r="BL1376" s="19" t="s">
        <v>271</v>
      </c>
      <c r="BM1376" s="19" t="s">
        <v>1474</v>
      </c>
    </row>
    <row r="1377" spans="2:65" s="1" customFormat="1" x14ac:dyDescent="0.3">
      <c r="B1377" s="36"/>
      <c r="C1377" s="58"/>
      <c r="D1377" s="207" t="s">
        <v>160</v>
      </c>
      <c r="E1377" s="58"/>
      <c r="F1377" s="208" t="s">
        <v>1475</v>
      </c>
      <c r="G1377" s="58"/>
      <c r="H1377" s="58"/>
      <c r="I1377" s="163"/>
      <c r="J1377" s="58"/>
      <c r="K1377" s="58"/>
      <c r="L1377" s="56"/>
      <c r="M1377" s="73"/>
      <c r="N1377" s="37"/>
      <c r="O1377" s="37"/>
      <c r="P1377" s="37"/>
      <c r="Q1377" s="37"/>
      <c r="R1377" s="37"/>
      <c r="S1377" s="37"/>
      <c r="T1377" s="74"/>
      <c r="AT1377" s="19" t="s">
        <v>160</v>
      </c>
      <c r="AU1377" s="19" t="s">
        <v>90</v>
      </c>
    </row>
    <row r="1378" spans="2:65" s="12" customFormat="1" x14ac:dyDescent="0.3">
      <c r="B1378" s="209"/>
      <c r="C1378" s="210"/>
      <c r="D1378" s="207" t="s">
        <v>162</v>
      </c>
      <c r="E1378" s="211" t="s">
        <v>77</v>
      </c>
      <c r="F1378" s="212" t="s">
        <v>738</v>
      </c>
      <c r="G1378" s="210"/>
      <c r="H1378" s="213" t="s">
        <v>77</v>
      </c>
      <c r="I1378" s="214"/>
      <c r="J1378" s="210"/>
      <c r="K1378" s="210"/>
      <c r="L1378" s="215"/>
      <c r="M1378" s="216"/>
      <c r="N1378" s="217"/>
      <c r="O1378" s="217"/>
      <c r="P1378" s="217"/>
      <c r="Q1378" s="217"/>
      <c r="R1378" s="217"/>
      <c r="S1378" s="217"/>
      <c r="T1378" s="218"/>
      <c r="AT1378" s="219" t="s">
        <v>162</v>
      </c>
      <c r="AU1378" s="219" t="s">
        <v>90</v>
      </c>
      <c r="AV1378" s="12" t="s">
        <v>23</v>
      </c>
      <c r="AW1378" s="12" t="s">
        <v>41</v>
      </c>
      <c r="AX1378" s="12" t="s">
        <v>79</v>
      </c>
      <c r="AY1378" s="219" t="s">
        <v>151</v>
      </c>
    </row>
    <row r="1379" spans="2:65" s="12" customFormat="1" ht="27" x14ac:dyDescent="0.3">
      <c r="B1379" s="209"/>
      <c r="C1379" s="210"/>
      <c r="D1379" s="207" t="s">
        <v>162</v>
      </c>
      <c r="E1379" s="211" t="s">
        <v>77</v>
      </c>
      <c r="F1379" s="212" t="s">
        <v>950</v>
      </c>
      <c r="G1379" s="210"/>
      <c r="H1379" s="213" t="s">
        <v>77</v>
      </c>
      <c r="I1379" s="214"/>
      <c r="J1379" s="210"/>
      <c r="K1379" s="210"/>
      <c r="L1379" s="215"/>
      <c r="M1379" s="216"/>
      <c r="N1379" s="217"/>
      <c r="O1379" s="217"/>
      <c r="P1379" s="217"/>
      <c r="Q1379" s="217"/>
      <c r="R1379" s="217"/>
      <c r="S1379" s="217"/>
      <c r="T1379" s="218"/>
      <c r="AT1379" s="219" t="s">
        <v>162</v>
      </c>
      <c r="AU1379" s="219" t="s">
        <v>90</v>
      </c>
      <c r="AV1379" s="12" t="s">
        <v>23</v>
      </c>
      <c r="AW1379" s="12" t="s">
        <v>41</v>
      </c>
      <c r="AX1379" s="12" t="s">
        <v>79</v>
      </c>
      <c r="AY1379" s="219" t="s">
        <v>151</v>
      </c>
    </row>
    <row r="1380" spans="2:65" s="12" customFormat="1" x14ac:dyDescent="0.3">
      <c r="B1380" s="209"/>
      <c r="C1380" s="210"/>
      <c r="D1380" s="207" t="s">
        <v>162</v>
      </c>
      <c r="E1380" s="211" t="s">
        <v>77</v>
      </c>
      <c r="F1380" s="212" t="s">
        <v>951</v>
      </c>
      <c r="G1380" s="210"/>
      <c r="H1380" s="213" t="s">
        <v>77</v>
      </c>
      <c r="I1380" s="214"/>
      <c r="J1380" s="210"/>
      <c r="K1380" s="210"/>
      <c r="L1380" s="215"/>
      <c r="M1380" s="216"/>
      <c r="N1380" s="217"/>
      <c r="O1380" s="217"/>
      <c r="P1380" s="217"/>
      <c r="Q1380" s="217"/>
      <c r="R1380" s="217"/>
      <c r="S1380" s="217"/>
      <c r="T1380" s="218"/>
      <c r="AT1380" s="219" t="s">
        <v>162</v>
      </c>
      <c r="AU1380" s="219" t="s">
        <v>90</v>
      </c>
      <c r="AV1380" s="12" t="s">
        <v>23</v>
      </c>
      <c r="AW1380" s="12" t="s">
        <v>41</v>
      </c>
      <c r="AX1380" s="12" t="s">
        <v>79</v>
      </c>
      <c r="AY1380" s="219" t="s">
        <v>151</v>
      </c>
    </row>
    <row r="1381" spans="2:65" s="12" customFormat="1" x14ac:dyDescent="0.3">
      <c r="B1381" s="209"/>
      <c r="C1381" s="210"/>
      <c r="D1381" s="207" t="s">
        <v>162</v>
      </c>
      <c r="E1381" s="211" t="s">
        <v>77</v>
      </c>
      <c r="F1381" s="212" t="s">
        <v>889</v>
      </c>
      <c r="G1381" s="210"/>
      <c r="H1381" s="213" t="s">
        <v>77</v>
      </c>
      <c r="I1381" s="214"/>
      <c r="J1381" s="210"/>
      <c r="K1381" s="210"/>
      <c r="L1381" s="215"/>
      <c r="M1381" s="216"/>
      <c r="N1381" s="217"/>
      <c r="O1381" s="217"/>
      <c r="P1381" s="217"/>
      <c r="Q1381" s="217"/>
      <c r="R1381" s="217"/>
      <c r="S1381" s="217"/>
      <c r="T1381" s="218"/>
      <c r="AT1381" s="219" t="s">
        <v>162</v>
      </c>
      <c r="AU1381" s="219" t="s">
        <v>90</v>
      </c>
      <c r="AV1381" s="12" t="s">
        <v>23</v>
      </c>
      <c r="AW1381" s="12" t="s">
        <v>41</v>
      </c>
      <c r="AX1381" s="12" t="s">
        <v>79</v>
      </c>
      <c r="AY1381" s="219" t="s">
        <v>151</v>
      </c>
    </row>
    <row r="1382" spans="2:65" s="13" customFormat="1" x14ac:dyDescent="0.3">
      <c r="B1382" s="220"/>
      <c r="C1382" s="221"/>
      <c r="D1382" s="207" t="s">
        <v>162</v>
      </c>
      <c r="E1382" s="232" t="s">
        <v>77</v>
      </c>
      <c r="F1382" s="233" t="s">
        <v>1117</v>
      </c>
      <c r="G1382" s="221"/>
      <c r="H1382" s="234">
        <v>3.78</v>
      </c>
      <c r="I1382" s="226"/>
      <c r="J1382" s="221"/>
      <c r="K1382" s="221"/>
      <c r="L1382" s="227"/>
      <c r="M1382" s="228"/>
      <c r="N1382" s="229"/>
      <c r="O1382" s="229"/>
      <c r="P1382" s="229"/>
      <c r="Q1382" s="229"/>
      <c r="R1382" s="229"/>
      <c r="S1382" s="229"/>
      <c r="T1382" s="230"/>
      <c r="AT1382" s="231" t="s">
        <v>162</v>
      </c>
      <c r="AU1382" s="231" t="s">
        <v>90</v>
      </c>
      <c r="AV1382" s="13" t="s">
        <v>90</v>
      </c>
      <c r="AW1382" s="13" t="s">
        <v>41</v>
      </c>
      <c r="AX1382" s="13" t="s">
        <v>79</v>
      </c>
      <c r="AY1382" s="231" t="s">
        <v>151</v>
      </c>
    </row>
    <row r="1383" spans="2:65" s="12" customFormat="1" x14ac:dyDescent="0.3">
      <c r="B1383" s="209"/>
      <c r="C1383" s="210"/>
      <c r="D1383" s="207" t="s">
        <v>162</v>
      </c>
      <c r="E1383" s="211" t="s">
        <v>77</v>
      </c>
      <c r="F1383" s="212" t="s">
        <v>753</v>
      </c>
      <c r="G1383" s="210"/>
      <c r="H1383" s="213" t="s">
        <v>77</v>
      </c>
      <c r="I1383" s="214"/>
      <c r="J1383" s="210"/>
      <c r="K1383" s="210"/>
      <c r="L1383" s="215"/>
      <c r="M1383" s="216"/>
      <c r="N1383" s="217"/>
      <c r="O1383" s="217"/>
      <c r="P1383" s="217"/>
      <c r="Q1383" s="217"/>
      <c r="R1383" s="217"/>
      <c r="S1383" s="217"/>
      <c r="T1383" s="218"/>
      <c r="AT1383" s="219" t="s">
        <v>162</v>
      </c>
      <c r="AU1383" s="219" t="s">
        <v>90</v>
      </c>
      <c r="AV1383" s="12" t="s">
        <v>23</v>
      </c>
      <c r="AW1383" s="12" t="s">
        <v>41</v>
      </c>
      <c r="AX1383" s="12" t="s">
        <v>79</v>
      </c>
      <c r="AY1383" s="219" t="s">
        <v>151</v>
      </c>
    </row>
    <row r="1384" spans="2:65" s="13" customFormat="1" x14ac:dyDescent="0.3">
      <c r="B1384" s="220"/>
      <c r="C1384" s="221"/>
      <c r="D1384" s="207" t="s">
        <v>162</v>
      </c>
      <c r="E1384" s="232" t="s">
        <v>77</v>
      </c>
      <c r="F1384" s="233" t="s">
        <v>1430</v>
      </c>
      <c r="G1384" s="221"/>
      <c r="H1384" s="234">
        <v>81.599999999999994</v>
      </c>
      <c r="I1384" s="226"/>
      <c r="J1384" s="221"/>
      <c r="K1384" s="221"/>
      <c r="L1384" s="227"/>
      <c r="M1384" s="228"/>
      <c r="N1384" s="229"/>
      <c r="O1384" s="229"/>
      <c r="P1384" s="229"/>
      <c r="Q1384" s="229"/>
      <c r="R1384" s="229"/>
      <c r="S1384" s="229"/>
      <c r="T1384" s="230"/>
      <c r="AT1384" s="231" t="s">
        <v>162</v>
      </c>
      <c r="AU1384" s="231" t="s">
        <v>90</v>
      </c>
      <c r="AV1384" s="13" t="s">
        <v>90</v>
      </c>
      <c r="AW1384" s="13" t="s">
        <v>41</v>
      </c>
      <c r="AX1384" s="13" t="s">
        <v>79</v>
      </c>
      <c r="AY1384" s="231" t="s">
        <v>151</v>
      </c>
    </row>
    <row r="1385" spans="2:65" s="14" customFormat="1" x14ac:dyDescent="0.3">
      <c r="B1385" s="235"/>
      <c r="C1385" s="236"/>
      <c r="D1385" s="222" t="s">
        <v>162</v>
      </c>
      <c r="E1385" s="237" t="s">
        <v>77</v>
      </c>
      <c r="F1385" s="238" t="s">
        <v>174</v>
      </c>
      <c r="G1385" s="236"/>
      <c r="H1385" s="239">
        <v>85.38</v>
      </c>
      <c r="I1385" s="240"/>
      <c r="J1385" s="236"/>
      <c r="K1385" s="236"/>
      <c r="L1385" s="241"/>
      <c r="M1385" s="242"/>
      <c r="N1385" s="243"/>
      <c r="O1385" s="243"/>
      <c r="P1385" s="243"/>
      <c r="Q1385" s="243"/>
      <c r="R1385" s="243"/>
      <c r="S1385" s="243"/>
      <c r="T1385" s="244"/>
      <c r="AT1385" s="245" t="s">
        <v>162</v>
      </c>
      <c r="AU1385" s="245" t="s">
        <v>90</v>
      </c>
      <c r="AV1385" s="14" t="s">
        <v>158</v>
      </c>
      <c r="AW1385" s="14" t="s">
        <v>41</v>
      </c>
      <c r="AX1385" s="14" t="s">
        <v>23</v>
      </c>
      <c r="AY1385" s="245" t="s">
        <v>151</v>
      </c>
    </row>
    <row r="1386" spans="2:65" s="1" customFormat="1" ht="22.5" customHeight="1" x14ac:dyDescent="0.3">
      <c r="B1386" s="36"/>
      <c r="C1386" s="195" t="s">
        <v>1476</v>
      </c>
      <c r="D1386" s="195" t="s">
        <v>153</v>
      </c>
      <c r="E1386" s="196" t="s">
        <v>1477</v>
      </c>
      <c r="F1386" s="197" t="s">
        <v>1478</v>
      </c>
      <c r="G1386" s="198" t="s">
        <v>252</v>
      </c>
      <c r="H1386" s="199">
        <v>41.6</v>
      </c>
      <c r="I1386" s="200"/>
      <c r="J1386" s="201">
        <f>ROUND(I1386*H1386,2)</f>
        <v>0</v>
      </c>
      <c r="K1386" s="197" t="s">
        <v>157</v>
      </c>
      <c r="L1386" s="56"/>
      <c r="M1386" s="202" t="s">
        <v>77</v>
      </c>
      <c r="N1386" s="203" t="s">
        <v>50</v>
      </c>
      <c r="O1386" s="37"/>
      <c r="P1386" s="204">
        <f>O1386*H1386</f>
        <v>0</v>
      </c>
      <c r="Q1386" s="204">
        <v>3.3500000000000001E-4</v>
      </c>
      <c r="R1386" s="204">
        <f>Q1386*H1386</f>
        <v>1.3936E-2</v>
      </c>
      <c r="S1386" s="204">
        <v>0</v>
      </c>
      <c r="T1386" s="205">
        <f>S1386*H1386</f>
        <v>0</v>
      </c>
      <c r="AR1386" s="19" t="s">
        <v>271</v>
      </c>
      <c r="AT1386" s="19" t="s">
        <v>153</v>
      </c>
      <c r="AU1386" s="19" t="s">
        <v>90</v>
      </c>
      <c r="AY1386" s="19" t="s">
        <v>151</v>
      </c>
      <c r="BE1386" s="206">
        <f>IF(N1386="základní",J1386,0)</f>
        <v>0</v>
      </c>
      <c r="BF1386" s="206">
        <f>IF(N1386="snížená",J1386,0)</f>
        <v>0</v>
      </c>
      <c r="BG1386" s="206">
        <f>IF(N1386="zákl. přenesená",J1386,0)</f>
        <v>0</v>
      </c>
      <c r="BH1386" s="206">
        <f>IF(N1386="sníž. přenesená",J1386,0)</f>
        <v>0</v>
      </c>
      <c r="BI1386" s="206">
        <f>IF(N1386="nulová",J1386,0)</f>
        <v>0</v>
      </c>
      <c r="BJ1386" s="19" t="s">
        <v>90</v>
      </c>
      <c r="BK1386" s="206">
        <f>ROUND(I1386*H1386,2)</f>
        <v>0</v>
      </c>
      <c r="BL1386" s="19" t="s">
        <v>271</v>
      </c>
      <c r="BM1386" s="19" t="s">
        <v>1479</v>
      </c>
    </row>
    <row r="1387" spans="2:65" s="1" customFormat="1" x14ac:dyDescent="0.3">
      <c r="B1387" s="36"/>
      <c r="C1387" s="58"/>
      <c r="D1387" s="207" t="s">
        <v>160</v>
      </c>
      <c r="E1387" s="58"/>
      <c r="F1387" s="208" t="s">
        <v>1480</v>
      </c>
      <c r="G1387" s="58"/>
      <c r="H1387" s="58"/>
      <c r="I1387" s="163"/>
      <c r="J1387" s="58"/>
      <c r="K1387" s="58"/>
      <c r="L1387" s="56"/>
      <c r="M1387" s="73"/>
      <c r="N1387" s="37"/>
      <c r="O1387" s="37"/>
      <c r="P1387" s="37"/>
      <c r="Q1387" s="37"/>
      <c r="R1387" s="37"/>
      <c r="S1387" s="37"/>
      <c r="T1387" s="74"/>
      <c r="AT1387" s="19" t="s">
        <v>160</v>
      </c>
      <c r="AU1387" s="19" t="s">
        <v>90</v>
      </c>
    </row>
    <row r="1388" spans="2:65" s="12" customFormat="1" x14ac:dyDescent="0.3">
      <c r="B1388" s="209"/>
      <c r="C1388" s="210"/>
      <c r="D1388" s="207" t="s">
        <v>162</v>
      </c>
      <c r="E1388" s="211" t="s">
        <v>77</v>
      </c>
      <c r="F1388" s="212" t="s">
        <v>1481</v>
      </c>
      <c r="G1388" s="210"/>
      <c r="H1388" s="213" t="s">
        <v>77</v>
      </c>
      <c r="I1388" s="214"/>
      <c r="J1388" s="210"/>
      <c r="K1388" s="210"/>
      <c r="L1388" s="215"/>
      <c r="M1388" s="216"/>
      <c r="N1388" s="217"/>
      <c r="O1388" s="217"/>
      <c r="P1388" s="217"/>
      <c r="Q1388" s="217"/>
      <c r="R1388" s="217"/>
      <c r="S1388" s="217"/>
      <c r="T1388" s="218"/>
      <c r="AT1388" s="219" t="s">
        <v>162</v>
      </c>
      <c r="AU1388" s="219" t="s">
        <v>90</v>
      </c>
      <c r="AV1388" s="12" t="s">
        <v>23</v>
      </c>
      <c r="AW1388" s="12" t="s">
        <v>41</v>
      </c>
      <c r="AX1388" s="12" t="s">
        <v>79</v>
      </c>
      <c r="AY1388" s="219" t="s">
        <v>151</v>
      </c>
    </row>
    <row r="1389" spans="2:65" s="13" customFormat="1" x14ac:dyDescent="0.3">
      <c r="B1389" s="220"/>
      <c r="C1389" s="221"/>
      <c r="D1389" s="222" t="s">
        <v>162</v>
      </c>
      <c r="E1389" s="223" t="s">
        <v>77</v>
      </c>
      <c r="F1389" s="224" t="s">
        <v>1239</v>
      </c>
      <c r="G1389" s="221"/>
      <c r="H1389" s="225">
        <v>41.6</v>
      </c>
      <c r="I1389" s="226"/>
      <c r="J1389" s="221"/>
      <c r="K1389" s="221"/>
      <c r="L1389" s="227"/>
      <c r="M1389" s="228"/>
      <c r="N1389" s="229"/>
      <c r="O1389" s="229"/>
      <c r="P1389" s="229"/>
      <c r="Q1389" s="229"/>
      <c r="R1389" s="229"/>
      <c r="S1389" s="229"/>
      <c r="T1389" s="230"/>
      <c r="AT1389" s="231" t="s">
        <v>162</v>
      </c>
      <c r="AU1389" s="231" t="s">
        <v>90</v>
      </c>
      <c r="AV1389" s="13" t="s">
        <v>90</v>
      </c>
      <c r="AW1389" s="13" t="s">
        <v>41</v>
      </c>
      <c r="AX1389" s="13" t="s">
        <v>23</v>
      </c>
      <c r="AY1389" s="231" t="s">
        <v>151</v>
      </c>
    </row>
    <row r="1390" spans="2:65" s="1" customFormat="1" ht="31.5" customHeight="1" x14ac:dyDescent="0.3">
      <c r="B1390" s="36"/>
      <c r="C1390" s="247" t="s">
        <v>1482</v>
      </c>
      <c r="D1390" s="247" t="s">
        <v>209</v>
      </c>
      <c r="E1390" s="248" t="s">
        <v>1483</v>
      </c>
      <c r="F1390" s="249" t="s">
        <v>1484</v>
      </c>
      <c r="G1390" s="250" t="s">
        <v>252</v>
      </c>
      <c r="H1390" s="251">
        <v>45.76</v>
      </c>
      <c r="I1390" s="252"/>
      <c r="J1390" s="253">
        <f>ROUND(I1390*H1390,2)</f>
        <v>0</v>
      </c>
      <c r="K1390" s="249" t="s">
        <v>157</v>
      </c>
      <c r="L1390" s="254"/>
      <c r="M1390" s="255" t="s">
        <v>77</v>
      </c>
      <c r="N1390" s="256" t="s">
        <v>50</v>
      </c>
      <c r="O1390" s="37"/>
      <c r="P1390" s="204">
        <f>O1390*H1390</f>
        <v>0</v>
      </c>
      <c r="Q1390" s="204">
        <v>5.0000000000000002E-5</v>
      </c>
      <c r="R1390" s="204">
        <f>Q1390*H1390</f>
        <v>2.2880000000000001E-3</v>
      </c>
      <c r="S1390" s="204">
        <v>0</v>
      </c>
      <c r="T1390" s="205">
        <f>S1390*H1390</f>
        <v>0</v>
      </c>
      <c r="AR1390" s="19" t="s">
        <v>437</v>
      </c>
      <c r="AT1390" s="19" t="s">
        <v>209</v>
      </c>
      <c r="AU1390" s="19" t="s">
        <v>90</v>
      </c>
      <c r="AY1390" s="19" t="s">
        <v>151</v>
      </c>
      <c r="BE1390" s="206">
        <f>IF(N1390="základní",J1390,0)</f>
        <v>0</v>
      </c>
      <c r="BF1390" s="206">
        <f>IF(N1390="snížená",J1390,0)</f>
        <v>0</v>
      </c>
      <c r="BG1390" s="206">
        <f>IF(N1390="zákl. přenesená",J1390,0)</f>
        <v>0</v>
      </c>
      <c r="BH1390" s="206">
        <f>IF(N1390="sníž. přenesená",J1390,0)</f>
        <v>0</v>
      </c>
      <c r="BI1390" s="206">
        <f>IF(N1390="nulová",J1390,0)</f>
        <v>0</v>
      </c>
      <c r="BJ1390" s="19" t="s">
        <v>90</v>
      </c>
      <c r="BK1390" s="206">
        <f>ROUND(I1390*H1390,2)</f>
        <v>0</v>
      </c>
      <c r="BL1390" s="19" t="s">
        <v>271</v>
      </c>
      <c r="BM1390" s="19" t="s">
        <v>1485</v>
      </c>
    </row>
    <row r="1391" spans="2:65" s="1" customFormat="1" ht="40.5" x14ac:dyDescent="0.3">
      <c r="B1391" s="36"/>
      <c r="C1391" s="58"/>
      <c r="D1391" s="207" t="s">
        <v>160</v>
      </c>
      <c r="E1391" s="58"/>
      <c r="F1391" s="208" t="s">
        <v>1486</v>
      </c>
      <c r="G1391" s="58"/>
      <c r="H1391" s="58"/>
      <c r="I1391" s="163"/>
      <c r="J1391" s="58"/>
      <c r="K1391" s="58"/>
      <c r="L1391" s="56"/>
      <c r="M1391" s="73"/>
      <c r="N1391" s="37"/>
      <c r="O1391" s="37"/>
      <c r="P1391" s="37"/>
      <c r="Q1391" s="37"/>
      <c r="R1391" s="37"/>
      <c r="S1391" s="37"/>
      <c r="T1391" s="74"/>
      <c r="AT1391" s="19" t="s">
        <v>160</v>
      </c>
      <c r="AU1391" s="19" t="s">
        <v>90</v>
      </c>
    </row>
    <row r="1392" spans="2:65" s="13" customFormat="1" x14ac:dyDescent="0.3">
      <c r="B1392" s="220"/>
      <c r="C1392" s="221"/>
      <c r="D1392" s="222" t="s">
        <v>162</v>
      </c>
      <c r="E1392" s="221"/>
      <c r="F1392" s="224" t="s">
        <v>1487</v>
      </c>
      <c r="G1392" s="221"/>
      <c r="H1392" s="225">
        <v>45.76</v>
      </c>
      <c r="I1392" s="226"/>
      <c r="J1392" s="221"/>
      <c r="K1392" s="221"/>
      <c r="L1392" s="227"/>
      <c r="M1392" s="228"/>
      <c r="N1392" s="229"/>
      <c r="O1392" s="229"/>
      <c r="P1392" s="229"/>
      <c r="Q1392" s="229"/>
      <c r="R1392" s="229"/>
      <c r="S1392" s="229"/>
      <c r="T1392" s="230"/>
      <c r="AT1392" s="231" t="s">
        <v>162</v>
      </c>
      <c r="AU1392" s="231" t="s">
        <v>90</v>
      </c>
      <c r="AV1392" s="13" t="s">
        <v>90</v>
      </c>
      <c r="AW1392" s="13" t="s">
        <v>4</v>
      </c>
      <c r="AX1392" s="13" t="s">
        <v>23</v>
      </c>
      <c r="AY1392" s="231" t="s">
        <v>151</v>
      </c>
    </row>
    <row r="1393" spans="2:65" s="1" customFormat="1" ht="22.5" customHeight="1" x14ac:dyDescent="0.3">
      <c r="B1393" s="36"/>
      <c r="C1393" s="195" t="s">
        <v>1488</v>
      </c>
      <c r="D1393" s="195" t="s">
        <v>153</v>
      </c>
      <c r="E1393" s="196" t="s">
        <v>1489</v>
      </c>
      <c r="F1393" s="197" t="s">
        <v>1490</v>
      </c>
      <c r="G1393" s="198" t="s">
        <v>252</v>
      </c>
      <c r="H1393" s="199">
        <v>117.38</v>
      </c>
      <c r="I1393" s="200"/>
      <c r="J1393" s="201">
        <f>ROUND(I1393*H1393,2)</f>
        <v>0</v>
      </c>
      <c r="K1393" s="197" t="s">
        <v>157</v>
      </c>
      <c r="L1393" s="56"/>
      <c r="M1393" s="202" t="s">
        <v>77</v>
      </c>
      <c r="N1393" s="203" t="s">
        <v>50</v>
      </c>
      <c r="O1393" s="37"/>
      <c r="P1393" s="204">
        <f>O1393*H1393</f>
        <v>0</v>
      </c>
      <c r="Q1393" s="204">
        <v>1.7000000000000001E-4</v>
      </c>
      <c r="R1393" s="204">
        <f>Q1393*H1393</f>
        <v>1.9954599999999999E-2</v>
      </c>
      <c r="S1393" s="204">
        <v>0</v>
      </c>
      <c r="T1393" s="205">
        <f>S1393*H1393</f>
        <v>0</v>
      </c>
      <c r="AR1393" s="19" t="s">
        <v>271</v>
      </c>
      <c r="AT1393" s="19" t="s">
        <v>153</v>
      </c>
      <c r="AU1393" s="19" t="s">
        <v>90</v>
      </c>
      <c r="AY1393" s="19" t="s">
        <v>151</v>
      </c>
      <c r="BE1393" s="206">
        <f>IF(N1393="základní",J1393,0)</f>
        <v>0</v>
      </c>
      <c r="BF1393" s="206">
        <f>IF(N1393="snížená",J1393,0)</f>
        <v>0</v>
      </c>
      <c r="BG1393" s="206">
        <f>IF(N1393="zákl. přenesená",J1393,0)</f>
        <v>0</v>
      </c>
      <c r="BH1393" s="206">
        <f>IF(N1393="sníž. přenesená",J1393,0)</f>
        <v>0</v>
      </c>
      <c r="BI1393" s="206">
        <f>IF(N1393="nulová",J1393,0)</f>
        <v>0</v>
      </c>
      <c r="BJ1393" s="19" t="s">
        <v>90</v>
      </c>
      <c r="BK1393" s="206">
        <f>ROUND(I1393*H1393,2)</f>
        <v>0</v>
      </c>
      <c r="BL1393" s="19" t="s">
        <v>271</v>
      </c>
      <c r="BM1393" s="19" t="s">
        <v>1491</v>
      </c>
    </row>
    <row r="1394" spans="2:65" s="1" customFormat="1" ht="27" x14ac:dyDescent="0.3">
      <c r="B1394" s="36"/>
      <c r="C1394" s="58"/>
      <c r="D1394" s="207" t="s">
        <v>160</v>
      </c>
      <c r="E1394" s="58"/>
      <c r="F1394" s="208" t="s">
        <v>1492</v>
      </c>
      <c r="G1394" s="58"/>
      <c r="H1394" s="58"/>
      <c r="I1394" s="163"/>
      <c r="J1394" s="58"/>
      <c r="K1394" s="58"/>
      <c r="L1394" s="56"/>
      <c r="M1394" s="73"/>
      <c r="N1394" s="37"/>
      <c r="O1394" s="37"/>
      <c r="P1394" s="37"/>
      <c r="Q1394" s="37"/>
      <c r="R1394" s="37"/>
      <c r="S1394" s="37"/>
      <c r="T1394" s="74"/>
      <c r="AT1394" s="19" t="s">
        <v>160</v>
      </c>
      <c r="AU1394" s="19" t="s">
        <v>90</v>
      </c>
    </row>
    <row r="1395" spans="2:65" s="12" customFormat="1" x14ac:dyDescent="0.3">
      <c r="B1395" s="209"/>
      <c r="C1395" s="210"/>
      <c r="D1395" s="207" t="s">
        <v>162</v>
      </c>
      <c r="E1395" s="211" t="s">
        <v>77</v>
      </c>
      <c r="F1395" s="212" t="s">
        <v>738</v>
      </c>
      <c r="G1395" s="210"/>
      <c r="H1395" s="213" t="s">
        <v>77</v>
      </c>
      <c r="I1395" s="214"/>
      <c r="J1395" s="210"/>
      <c r="K1395" s="210"/>
      <c r="L1395" s="215"/>
      <c r="M1395" s="216"/>
      <c r="N1395" s="217"/>
      <c r="O1395" s="217"/>
      <c r="P1395" s="217"/>
      <c r="Q1395" s="217"/>
      <c r="R1395" s="217"/>
      <c r="S1395" s="217"/>
      <c r="T1395" s="218"/>
      <c r="AT1395" s="219" t="s">
        <v>162</v>
      </c>
      <c r="AU1395" s="219" t="s">
        <v>90</v>
      </c>
      <c r="AV1395" s="12" t="s">
        <v>23</v>
      </c>
      <c r="AW1395" s="12" t="s">
        <v>41</v>
      </c>
      <c r="AX1395" s="12" t="s">
        <v>79</v>
      </c>
      <c r="AY1395" s="219" t="s">
        <v>151</v>
      </c>
    </row>
    <row r="1396" spans="2:65" s="12" customFormat="1" ht="27" x14ac:dyDescent="0.3">
      <c r="B1396" s="209"/>
      <c r="C1396" s="210"/>
      <c r="D1396" s="207" t="s">
        <v>162</v>
      </c>
      <c r="E1396" s="211" t="s">
        <v>77</v>
      </c>
      <c r="F1396" s="212" t="s">
        <v>950</v>
      </c>
      <c r="G1396" s="210"/>
      <c r="H1396" s="213" t="s">
        <v>77</v>
      </c>
      <c r="I1396" s="214"/>
      <c r="J1396" s="210"/>
      <c r="K1396" s="210"/>
      <c r="L1396" s="215"/>
      <c r="M1396" s="216"/>
      <c r="N1396" s="217"/>
      <c r="O1396" s="217"/>
      <c r="P1396" s="217"/>
      <c r="Q1396" s="217"/>
      <c r="R1396" s="217"/>
      <c r="S1396" s="217"/>
      <c r="T1396" s="218"/>
      <c r="AT1396" s="219" t="s">
        <v>162</v>
      </c>
      <c r="AU1396" s="219" t="s">
        <v>90</v>
      </c>
      <c r="AV1396" s="12" t="s">
        <v>23</v>
      </c>
      <c r="AW1396" s="12" t="s">
        <v>41</v>
      </c>
      <c r="AX1396" s="12" t="s">
        <v>79</v>
      </c>
      <c r="AY1396" s="219" t="s">
        <v>151</v>
      </c>
    </row>
    <row r="1397" spans="2:65" s="12" customFormat="1" x14ac:dyDescent="0.3">
      <c r="B1397" s="209"/>
      <c r="C1397" s="210"/>
      <c r="D1397" s="207" t="s">
        <v>162</v>
      </c>
      <c r="E1397" s="211" t="s">
        <v>77</v>
      </c>
      <c r="F1397" s="212" t="s">
        <v>951</v>
      </c>
      <c r="G1397" s="210"/>
      <c r="H1397" s="213" t="s">
        <v>77</v>
      </c>
      <c r="I1397" s="214"/>
      <c r="J1397" s="210"/>
      <c r="K1397" s="210"/>
      <c r="L1397" s="215"/>
      <c r="M1397" s="216"/>
      <c r="N1397" s="217"/>
      <c r="O1397" s="217"/>
      <c r="P1397" s="217"/>
      <c r="Q1397" s="217"/>
      <c r="R1397" s="217"/>
      <c r="S1397" s="217"/>
      <c r="T1397" s="218"/>
      <c r="AT1397" s="219" t="s">
        <v>162</v>
      </c>
      <c r="AU1397" s="219" t="s">
        <v>90</v>
      </c>
      <c r="AV1397" s="12" t="s">
        <v>23</v>
      </c>
      <c r="AW1397" s="12" t="s">
        <v>41</v>
      </c>
      <c r="AX1397" s="12" t="s">
        <v>79</v>
      </c>
      <c r="AY1397" s="219" t="s">
        <v>151</v>
      </c>
    </row>
    <row r="1398" spans="2:65" s="12" customFormat="1" x14ac:dyDescent="0.3">
      <c r="B1398" s="209"/>
      <c r="C1398" s="210"/>
      <c r="D1398" s="207" t="s">
        <v>162</v>
      </c>
      <c r="E1398" s="211" t="s">
        <v>77</v>
      </c>
      <c r="F1398" s="212" t="s">
        <v>889</v>
      </c>
      <c r="G1398" s="210"/>
      <c r="H1398" s="213" t="s">
        <v>77</v>
      </c>
      <c r="I1398" s="214"/>
      <c r="J1398" s="210"/>
      <c r="K1398" s="210"/>
      <c r="L1398" s="215"/>
      <c r="M1398" s="216"/>
      <c r="N1398" s="217"/>
      <c r="O1398" s="217"/>
      <c r="P1398" s="217"/>
      <c r="Q1398" s="217"/>
      <c r="R1398" s="217"/>
      <c r="S1398" s="217"/>
      <c r="T1398" s="218"/>
      <c r="AT1398" s="219" t="s">
        <v>162</v>
      </c>
      <c r="AU1398" s="219" t="s">
        <v>90</v>
      </c>
      <c r="AV1398" s="12" t="s">
        <v>23</v>
      </c>
      <c r="AW1398" s="12" t="s">
        <v>41</v>
      </c>
      <c r="AX1398" s="12" t="s">
        <v>79</v>
      </c>
      <c r="AY1398" s="219" t="s">
        <v>151</v>
      </c>
    </row>
    <row r="1399" spans="2:65" s="13" customFormat="1" x14ac:dyDescent="0.3">
      <c r="B1399" s="220"/>
      <c r="C1399" s="221"/>
      <c r="D1399" s="207" t="s">
        <v>162</v>
      </c>
      <c r="E1399" s="232" t="s">
        <v>77</v>
      </c>
      <c r="F1399" s="233" t="s">
        <v>1117</v>
      </c>
      <c r="G1399" s="221"/>
      <c r="H1399" s="234">
        <v>3.78</v>
      </c>
      <c r="I1399" s="226"/>
      <c r="J1399" s="221"/>
      <c r="K1399" s="221"/>
      <c r="L1399" s="227"/>
      <c r="M1399" s="228"/>
      <c r="N1399" s="229"/>
      <c r="O1399" s="229"/>
      <c r="P1399" s="229"/>
      <c r="Q1399" s="229"/>
      <c r="R1399" s="229"/>
      <c r="S1399" s="229"/>
      <c r="T1399" s="230"/>
      <c r="AT1399" s="231" t="s">
        <v>162</v>
      </c>
      <c r="AU1399" s="231" t="s">
        <v>90</v>
      </c>
      <c r="AV1399" s="13" t="s">
        <v>90</v>
      </c>
      <c r="AW1399" s="13" t="s">
        <v>41</v>
      </c>
      <c r="AX1399" s="13" t="s">
        <v>79</v>
      </c>
      <c r="AY1399" s="231" t="s">
        <v>151</v>
      </c>
    </row>
    <row r="1400" spans="2:65" s="12" customFormat="1" x14ac:dyDescent="0.3">
      <c r="B1400" s="209"/>
      <c r="C1400" s="210"/>
      <c r="D1400" s="207" t="s">
        <v>162</v>
      </c>
      <c r="E1400" s="211" t="s">
        <v>77</v>
      </c>
      <c r="F1400" s="212" t="s">
        <v>753</v>
      </c>
      <c r="G1400" s="210"/>
      <c r="H1400" s="213" t="s">
        <v>77</v>
      </c>
      <c r="I1400" s="214"/>
      <c r="J1400" s="210"/>
      <c r="K1400" s="210"/>
      <c r="L1400" s="215"/>
      <c r="M1400" s="216"/>
      <c r="N1400" s="217"/>
      <c r="O1400" s="217"/>
      <c r="P1400" s="217"/>
      <c r="Q1400" s="217"/>
      <c r="R1400" s="217"/>
      <c r="S1400" s="217"/>
      <c r="T1400" s="218"/>
      <c r="AT1400" s="219" t="s">
        <v>162</v>
      </c>
      <c r="AU1400" s="219" t="s">
        <v>90</v>
      </c>
      <c r="AV1400" s="12" t="s">
        <v>23</v>
      </c>
      <c r="AW1400" s="12" t="s">
        <v>41</v>
      </c>
      <c r="AX1400" s="12" t="s">
        <v>79</v>
      </c>
      <c r="AY1400" s="219" t="s">
        <v>151</v>
      </c>
    </row>
    <row r="1401" spans="2:65" s="13" customFormat="1" x14ac:dyDescent="0.3">
      <c r="B1401" s="220"/>
      <c r="C1401" s="221"/>
      <c r="D1401" s="207" t="s">
        <v>162</v>
      </c>
      <c r="E1401" s="232" t="s">
        <v>77</v>
      </c>
      <c r="F1401" s="233" t="s">
        <v>1493</v>
      </c>
      <c r="G1401" s="221"/>
      <c r="H1401" s="234">
        <v>113.6</v>
      </c>
      <c r="I1401" s="226"/>
      <c r="J1401" s="221"/>
      <c r="K1401" s="221"/>
      <c r="L1401" s="227"/>
      <c r="M1401" s="228"/>
      <c r="N1401" s="229"/>
      <c r="O1401" s="229"/>
      <c r="P1401" s="229"/>
      <c r="Q1401" s="229"/>
      <c r="R1401" s="229"/>
      <c r="S1401" s="229"/>
      <c r="T1401" s="230"/>
      <c r="AT1401" s="231" t="s">
        <v>162</v>
      </c>
      <c r="AU1401" s="231" t="s">
        <v>90</v>
      </c>
      <c r="AV1401" s="13" t="s">
        <v>90</v>
      </c>
      <c r="AW1401" s="13" t="s">
        <v>41</v>
      </c>
      <c r="AX1401" s="13" t="s">
        <v>79</v>
      </c>
      <c r="AY1401" s="231" t="s">
        <v>151</v>
      </c>
    </row>
    <row r="1402" spans="2:65" s="14" customFormat="1" x14ac:dyDescent="0.3">
      <c r="B1402" s="235"/>
      <c r="C1402" s="236"/>
      <c r="D1402" s="222" t="s">
        <v>162</v>
      </c>
      <c r="E1402" s="237" t="s">
        <v>77</v>
      </c>
      <c r="F1402" s="238" t="s">
        <v>174</v>
      </c>
      <c r="G1402" s="236"/>
      <c r="H1402" s="239">
        <v>117.38</v>
      </c>
      <c r="I1402" s="240"/>
      <c r="J1402" s="236"/>
      <c r="K1402" s="236"/>
      <c r="L1402" s="241"/>
      <c r="M1402" s="242"/>
      <c r="N1402" s="243"/>
      <c r="O1402" s="243"/>
      <c r="P1402" s="243"/>
      <c r="Q1402" s="243"/>
      <c r="R1402" s="243"/>
      <c r="S1402" s="243"/>
      <c r="T1402" s="244"/>
      <c r="AT1402" s="245" t="s">
        <v>162</v>
      </c>
      <c r="AU1402" s="245" t="s">
        <v>90</v>
      </c>
      <c r="AV1402" s="14" t="s">
        <v>158</v>
      </c>
      <c r="AW1402" s="14" t="s">
        <v>41</v>
      </c>
      <c r="AX1402" s="14" t="s">
        <v>23</v>
      </c>
      <c r="AY1402" s="245" t="s">
        <v>151</v>
      </c>
    </row>
    <row r="1403" spans="2:65" s="1" customFormat="1" ht="22.5" customHeight="1" x14ac:dyDescent="0.3">
      <c r="B1403" s="36"/>
      <c r="C1403" s="247" t="s">
        <v>1494</v>
      </c>
      <c r="D1403" s="247" t="s">
        <v>209</v>
      </c>
      <c r="E1403" s="248" t="s">
        <v>1495</v>
      </c>
      <c r="F1403" s="249" t="s">
        <v>1496</v>
      </c>
      <c r="G1403" s="250" t="s">
        <v>252</v>
      </c>
      <c r="H1403" s="251">
        <v>123.249</v>
      </c>
      <c r="I1403" s="252"/>
      <c r="J1403" s="253">
        <f>ROUND(I1403*H1403,2)</f>
        <v>0</v>
      </c>
      <c r="K1403" s="249" t="s">
        <v>157</v>
      </c>
      <c r="L1403" s="254"/>
      <c r="M1403" s="255" t="s">
        <v>77</v>
      </c>
      <c r="N1403" s="256" t="s">
        <v>50</v>
      </c>
      <c r="O1403" s="37"/>
      <c r="P1403" s="204">
        <f>O1403*H1403</f>
        <v>0</v>
      </c>
      <c r="Q1403" s="204">
        <v>2.4000000000000001E-4</v>
      </c>
      <c r="R1403" s="204">
        <f>Q1403*H1403</f>
        <v>2.957976E-2</v>
      </c>
      <c r="S1403" s="204">
        <v>0</v>
      </c>
      <c r="T1403" s="205">
        <f>S1403*H1403</f>
        <v>0</v>
      </c>
      <c r="AR1403" s="19" t="s">
        <v>437</v>
      </c>
      <c r="AT1403" s="19" t="s">
        <v>209</v>
      </c>
      <c r="AU1403" s="19" t="s">
        <v>90</v>
      </c>
      <c r="AY1403" s="19" t="s">
        <v>151</v>
      </c>
      <c r="BE1403" s="206">
        <f>IF(N1403="základní",J1403,0)</f>
        <v>0</v>
      </c>
      <c r="BF1403" s="206">
        <f>IF(N1403="snížená",J1403,0)</f>
        <v>0</v>
      </c>
      <c r="BG1403" s="206">
        <f>IF(N1403="zákl. přenesená",J1403,0)</f>
        <v>0</v>
      </c>
      <c r="BH1403" s="206">
        <f>IF(N1403="sníž. přenesená",J1403,0)</f>
        <v>0</v>
      </c>
      <c r="BI1403" s="206">
        <f>IF(N1403="nulová",J1403,0)</f>
        <v>0</v>
      </c>
      <c r="BJ1403" s="19" t="s">
        <v>90</v>
      </c>
      <c r="BK1403" s="206">
        <f>ROUND(I1403*H1403,2)</f>
        <v>0</v>
      </c>
      <c r="BL1403" s="19" t="s">
        <v>271</v>
      </c>
      <c r="BM1403" s="19" t="s">
        <v>1497</v>
      </c>
    </row>
    <row r="1404" spans="2:65" s="1" customFormat="1" ht="40.5" x14ac:dyDescent="0.3">
      <c r="B1404" s="36"/>
      <c r="C1404" s="58"/>
      <c r="D1404" s="207" t="s">
        <v>160</v>
      </c>
      <c r="E1404" s="58"/>
      <c r="F1404" s="208" t="s">
        <v>1498</v>
      </c>
      <c r="G1404" s="58"/>
      <c r="H1404" s="58"/>
      <c r="I1404" s="163"/>
      <c r="J1404" s="58"/>
      <c r="K1404" s="58"/>
      <c r="L1404" s="56"/>
      <c r="M1404" s="73"/>
      <c r="N1404" s="37"/>
      <c r="O1404" s="37"/>
      <c r="P1404" s="37"/>
      <c r="Q1404" s="37"/>
      <c r="R1404" s="37"/>
      <c r="S1404" s="37"/>
      <c r="T1404" s="74"/>
      <c r="AT1404" s="19" t="s">
        <v>160</v>
      </c>
      <c r="AU1404" s="19" t="s">
        <v>90</v>
      </c>
    </row>
    <row r="1405" spans="2:65" s="13" customFormat="1" x14ac:dyDescent="0.3">
      <c r="B1405" s="220"/>
      <c r="C1405" s="221"/>
      <c r="D1405" s="207" t="s">
        <v>162</v>
      </c>
      <c r="E1405" s="221"/>
      <c r="F1405" s="233" t="s">
        <v>1499</v>
      </c>
      <c r="G1405" s="221"/>
      <c r="H1405" s="234">
        <v>123.249</v>
      </c>
      <c r="I1405" s="226"/>
      <c r="J1405" s="221"/>
      <c r="K1405" s="221"/>
      <c r="L1405" s="227"/>
      <c r="M1405" s="228"/>
      <c r="N1405" s="229"/>
      <c r="O1405" s="229"/>
      <c r="P1405" s="229"/>
      <c r="Q1405" s="229"/>
      <c r="R1405" s="229"/>
      <c r="S1405" s="229"/>
      <c r="T1405" s="230"/>
      <c r="AT1405" s="231" t="s">
        <v>162</v>
      </c>
      <c r="AU1405" s="231" t="s">
        <v>90</v>
      </c>
      <c r="AV1405" s="13" t="s">
        <v>90</v>
      </c>
      <c r="AW1405" s="13" t="s">
        <v>4</v>
      </c>
      <c r="AX1405" s="13" t="s">
        <v>23</v>
      </c>
      <c r="AY1405" s="231" t="s">
        <v>151</v>
      </c>
    </row>
    <row r="1406" spans="2:65" s="11" customFormat="1" ht="29.85" customHeight="1" x14ac:dyDescent="0.3">
      <c r="B1406" s="178"/>
      <c r="C1406" s="179"/>
      <c r="D1406" s="192" t="s">
        <v>78</v>
      </c>
      <c r="E1406" s="193" t="s">
        <v>1500</v>
      </c>
      <c r="F1406" s="193" t="s">
        <v>1501</v>
      </c>
      <c r="G1406" s="179"/>
      <c r="H1406" s="179"/>
      <c r="I1406" s="182"/>
      <c r="J1406" s="194">
        <f>BK1406</f>
        <v>0</v>
      </c>
      <c r="K1406" s="179"/>
      <c r="L1406" s="184"/>
      <c r="M1406" s="185"/>
      <c r="N1406" s="186"/>
      <c r="O1406" s="186"/>
      <c r="P1406" s="187">
        <f>SUM(P1407:P1411)</f>
        <v>0</v>
      </c>
      <c r="Q1406" s="186"/>
      <c r="R1406" s="187">
        <f>SUM(R1407:R1411)</f>
        <v>0</v>
      </c>
      <c r="S1406" s="186"/>
      <c r="T1406" s="188">
        <f>SUM(T1407:T1411)</f>
        <v>0.1275</v>
      </c>
      <c r="AR1406" s="189" t="s">
        <v>90</v>
      </c>
      <c r="AT1406" s="190" t="s">
        <v>78</v>
      </c>
      <c r="AU1406" s="190" t="s">
        <v>23</v>
      </c>
      <c r="AY1406" s="189" t="s">
        <v>151</v>
      </c>
      <c r="BK1406" s="191">
        <f>SUM(BK1407:BK1411)</f>
        <v>0</v>
      </c>
    </row>
    <row r="1407" spans="2:65" s="1" customFormat="1" ht="22.5" customHeight="1" x14ac:dyDescent="0.3">
      <c r="B1407" s="36"/>
      <c r="C1407" s="195" t="s">
        <v>1502</v>
      </c>
      <c r="D1407" s="195" t="s">
        <v>153</v>
      </c>
      <c r="E1407" s="196" t="s">
        <v>1503</v>
      </c>
      <c r="F1407" s="197" t="s">
        <v>1504</v>
      </c>
      <c r="G1407" s="198" t="s">
        <v>156</v>
      </c>
      <c r="H1407" s="199">
        <v>51</v>
      </c>
      <c r="I1407" s="200"/>
      <c r="J1407" s="201">
        <f>ROUND(I1407*H1407,2)</f>
        <v>0</v>
      </c>
      <c r="K1407" s="197" t="s">
        <v>157</v>
      </c>
      <c r="L1407" s="56"/>
      <c r="M1407" s="202" t="s">
        <v>77</v>
      </c>
      <c r="N1407" s="203" t="s">
        <v>50</v>
      </c>
      <c r="O1407" s="37"/>
      <c r="P1407" s="204">
        <f>O1407*H1407</f>
        <v>0</v>
      </c>
      <c r="Q1407" s="204">
        <v>0</v>
      </c>
      <c r="R1407" s="204">
        <f>Q1407*H1407</f>
        <v>0</v>
      </c>
      <c r="S1407" s="204">
        <v>2.5000000000000001E-3</v>
      </c>
      <c r="T1407" s="205">
        <f>S1407*H1407</f>
        <v>0.1275</v>
      </c>
      <c r="AR1407" s="19" t="s">
        <v>271</v>
      </c>
      <c r="AT1407" s="19" t="s">
        <v>153</v>
      </c>
      <c r="AU1407" s="19" t="s">
        <v>90</v>
      </c>
      <c r="AY1407" s="19" t="s">
        <v>151</v>
      </c>
      <c r="BE1407" s="206">
        <f>IF(N1407="základní",J1407,0)</f>
        <v>0</v>
      </c>
      <c r="BF1407" s="206">
        <f>IF(N1407="snížená",J1407,0)</f>
        <v>0</v>
      </c>
      <c r="BG1407" s="206">
        <f>IF(N1407="zákl. přenesená",J1407,0)</f>
        <v>0</v>
      </c>
      <c r="BH1407" s="206">
        <f>IF(N1407="sníž. přenesená",J1407,0)</f>
        <v>0</v>
      </c>
      <c r="BI1407" s="206">
        <f>IF(N1407="nulová",J1407,0)</f>
        <v>0</v>
      </c>
      <c r="BJ1407" s="19" t="s">
        <v>90</v>
      </c>
      <c r="BK1407" s="206">
        <f>ROUND(I1407*H1407,2)</f>
        <v>0</v>
      </c>
      <c r="BL1407" s="19" t="s">
        <v>271</v>
      </c>
      <c r="BM1407" s="19" t="s">
        <v>1505</v>
      </c>
    </row>
    <row r="1408" spans="2:65" s="1" customFormat="1" x14ac:dyDescent="0.3">
      <c r="B1408" s="36"/>
      <c r="C1408" s="58"/>
      <c r="D1408" s="207" t="s">
        <v>160</v>
      </c>
      <c r="E1408" s="58"/>
      <c r="F1408" s="208" t="s">
        <v>1506</v>
      </c>
      <c r="G1408" s="58"/>
      <c r="H1408" s="58"/>
      <c r="I1408" s="163"/>
      <c r="J1408" s="58"/>
      <c r="K1408" s="58"/>
      <c r="L1408" s="56"/>
      <c r="M1408" s="73"/>
      <c r="N1408" s="37"/>
      <c r="O1408" s="37"/>
      <c r="P1408" s="37"/>
      <c r="Q1408" s="37"/>
      <c r="R1408" s="37"/>
      <c r="S1408" s="37"/>
      <c r="T1408" s="74"/>
      <c r="AT1408" s="19" t="s">
        <v>160</v>
      </c>
      <c r="AU1408" s="19" t="s">
        <v>90</v>
      </c>
    </row>
    <row r="1409" spans="2:65" s="12" customFormat="1" x14ac:dyDescent="0.3">
      <c r="B1409" s="209"/>
      <c r="C1409" s="210"/>
      <c r="D1409" s="207" t="s">
        <v>162</v>
      </c>
      <c r="E1409" s="211" t="s">
        <v>77</v>
      </c>
      <c r="F1409" s="212" t="s">
        <v>163</v>
      </c>
      <c r="G1409" s="210"/>
      <c r="H1409" s="213" t="s">
        <v>77</v>
      </c>
      <c r="I1409" s="214"/>
      <c r="J1409" s="210"/>
      <c r="K1409" s="210"/>
      <c r="L1409" s="215"/>
      <c r="M1409" s="216"/>
      <c r="N1409" s="217"/>
      <c r="O1409" s="217"/>
      <c r="P1409" s="217"/>
      <c r="Q1409" s="217"/>
      <c r="R1409" s="217"/>
      <c r="S1409" s="217"/>
      <c r="T1409" s="218"/>
      <c r="AT1409" s="219" t="s">
        <v>162</v>
      </c>
      <c r="AU1409" s="219" t="s">
        <v>90</v>
      </c>
      <c r="AV1409" s="12" t="s">
        <v>23</v>
      </c>
      <c r="AW1409" s="12" t="s">
        <v>41</v>
      </c>
      <c r="AX1409" s="12" t="s">
        <v>79</v>
      </c>
      <c r="AY1409" s="219" t="s">
        <v>151</v>
      </c>
    </row>
    <row r="1410" spans="2:65" s="12" customFormat="1" x14ac:dyDescent="0.3">
      <c r="B1410" s="209"/>
      <c r="C1410" s="210"/>
      <c r="D1410" s="207" t="s">
        <v>162</v>
      </c>
      <c r="E1410" s="211" t="s">
        <v>77</v>
      </c>
      <c r="F1410" s="212" t="s">
        <v>1507</v>
      </c>
      <c r="G1410" s="210"/>
      <c r="H1410" s="213" t="s">
        <v>77</v>
      </c>
      <c r="I1410" s="214"/>
      <c r="J1410" s="210"/>
      <c r="K1410" s="210"/>
      <c r="L1410" s="215"/>
      <c r="M1410" s="216"/>
      <c r="N1410" s="217"/>
      <c r="O1410" s="217"/>
      <c r="P1410" s="217"/>
      <c r="Q1410" s="217"/>
      <c r="R1410" s="217"/>
      <c r="S1410" s="217"/>
      <c r="T1410" s="218"/>
      <c r="AT1410" s="219" t="s">
        <v>162</v>
      </c>
      <c r="AU1410" s="219" t="s">
        <v>90</v>
      </c>
      <c r="AV1410" s="12" t="s">
        <v>23</v>
      </c>
      <c r="AW1410" s="12" t="s">
        <v>41</v>
      </c>
      <c r="AX1410" s="12" t="s">
        <v>79</v>
      </c>
      <c r="AY1410" s="219" t="s">
        <v>151</v>
      </c>
    </row>
    <row r="1411" spans="2:65" s="13" customFormat="1" x14ac:dyDescent="0.3">
      <c r="B1411" s="220"/>
      <c r="C1411" s="221"/>
      <c r="D1411" s="207" t="s">
        <v>162</v>
      </c>
      <c r="E1411" s="232" t="s">
        <v>77</v>
      </c>
      <c r="F1411" s="233" t="s">
        <v>1508</v>
      </c>
      <c r="G1411" s="221"/>
      <c r="H1411" s="234">
        <v>51</v>
      </c>
      <c r="I1411" s="226"/>
      <c r="J1411" s="221"/>
      <c r="K1411" s="221"/>
      <c r="L1411" s="227"/>
      <c r="M1411" s="228"/>
      <c r="N1411" s="229"/>
      <c r="O1411" s="229"/>
      <c r="P1411" s="229"/>
      <c r="Q1411" s="229"/>
      <c r="R1411" s="229"/>
      <c r="S1411" s="229"/>
      <c r="T1411" s="230"/>
      <c r="AT1411" s="231" t="s">
        <v>162</v>
      </c>
      <c r="AU1411" s="231" t="s">
        <v>90</v>
      </c>
      <c r="AV1411" s="13" t="s">
        <v>90</v>
      </c>
      <c r="AW1411" s="13" t="s">
        <v>41</v>
      </c>
      <c r="AX1411" s="13" t="s">
        <v>23</v>
      </c>
      <c r="AY1411" s="231" t="s">
        <v>151</v>
      </c>
    </row>
    <row r="1412" spans="2:65" s="11" customFormat="1" ht="29.85" customHeight="1" x14ac:dyDescent="0.3">
      <c r="B1412" s="178"/>
      <c r="C1412" s="179"/>
      <c r="D1412" s="192" t="s">
        <v>78</v>
      </c>
      <c r="E1412" s="193" t="s">
        <v>1509</v>
      </c>
      <c r="F1412" s="193" t="s">
        <v>1510</v>
      </c>
      <c r="G1412" s="179"/>
      <c r="H1412" s="179"/>
      <c r="I1412" s="182"/>
      <c r="J1412" s="194">
        <f>BK1412</f>
        <v>0</v>
      </c>
      <c r="K1412" s="179"/>
      <c r="L1412" s="184"/>
      <c r="M1412" s="185"/>
      <c r="N1412" s="186"/>
      <c r="O1412" s="186"/>
      <c r="P1412" s="187">
        <f>SUM(P1413:P1422)</f>
        <v>0</v>
      </c>
      <c r="Q1412" s="186"/>
      <c r="R1412" s="187">
        <f>SUM(R1413:R1422)</f>
        <v>3.7285919999999993E-3</v>
      </c>
      <c r="S1412" s="186"/>
      <c r="T1412" s="188">
        <f>SUM(T1413:T1422)</f>
        <v>0</v>
      </c>
      <c r="AR1412" s="189" t="s">
        <v>90</v>
      </c>
      <c r="AT1412" s="190" t="s">
        <v>78</v>
      </c>
      <c r="AU1412" s="190" t="s">
        <v>23</v>
      </c>
      <c r="AY1412" s="189" t="s">
        <v>151</v>
      </c>
      <c r="BK1412" s="191">
        <f>SUM(BK1413:BK1422)</f>
        <v>0</v>
      </c>
    </row>
    <row r="1413" spans="2:65" s="1" customFormat="1" ht="22.5" customHeight="1" x14ac:dyDescent="0.3">
      <c r="B1413" s="36"/>
      <c r="C1413" s="195" t="s">
        <v>1511</v>
      </c>
      <c r="D1413" s="195" t="s">
        <v>153</v>
      </c>
      <c r="E1413" s="196" t="s">
        <v>1512</v>
      </c>
      <c r="F1413" s="197" t="s">
        <v>1513</v>
      </c>
      <c r="G1413" s="198" t="s">
        <v>156</v>
      </c>
      <c r="H1413" s="199">
        <v>5.67</v>
      </c>
      <c r="I1413" s="200"/>
      <c r="J1413" s="201">
        <f>ROUND(I1413*H1413,2)</f>
        <v>0</v>
      </c>
      <c r="K1413" s="197" t="s">
        <v>157</v>
      </c>
      <c r="L1413" s="56"/>
      <c r="M1413" s="202" t="s">
        <v>77</v>
      </c>
      <c r="N1413" s="203" t="s">
        <v>50</v>
      </c>
      <c r="O1413" s="37"/>
      <c r="P1413" s="204">
        <f>O1413*H1413</f>
        <v>0</v>
      </c>
      <c r="Q1413" s="204">
        <v>1.2E-4</v>
      </c>
      <c r="R1413" s="204">
        <f>Q1413*H1413</f>
        <v>6.8040000000000006E-4</v>
      </c>
      <c r="S1413" s="204">
        <v>0</v>
      </c>
      <c r="T1413" s="205">
        <f>S1413*H1413</f>
        <v>0</v>
      </c>
      <c r="AR1413" s="19" t="s">
        <v>271</v>
      </c>
      <c r="AT1413" s="19" t="s">
        <v>153</v>
      </c>
      <c r="AU1413" s="19" t="s">
        <v>90</v>
      </c>
      <c r="AY1413" s="19" t="s">
        <v>151</v>
      </c>
      <c r="BE1413" s="206">
        <f>IF(N1413="základní",J1413,0)</f>
        <v>0</v>
      </c>
      <c r="BF1413" s="206">
        <f>IF(N1413="snížená",J1413,0)</f>
        <v>0</v>
      </c>
      <c r="BG1413" s="206">
        <f>IF(N1413="zákl. přenesená",J1413,0)</f>
        <v>0</v>
      </c>
      <c r="BH1413" s="206">
        <f>IF(N1413="sníž. přenesená",J1413,0)</f>
        <v>0</v>
      </c>
      <c r="BI1413" s="206">
        <f>IF(N1413="nulová",J1413,0)</f>
        <v>0</v>
      </c>
      <c r="BJ1413" s="19" t="s">
        <v>90</v>
      </c>
      <c r="BK1413" s="206">
        <f>ROUND(I1413*H1413,2)</f>
        <v>0</v>
      </c>
      <c r="BL1413" s="19" t="s">
        <v>271</v>
      </c>
      <c r="BM1413" s="19" t="s">
        <v>1514</v>
      </c>
    </row>
    <row r="1414" spans="2:65" s="1" customFormat="1" ht="27" x14ac:dyDescent="0.3">
      <c r="B1414" s="36"/>
      <c r="C1414" s="58"/>
      <c r="D1414" s="207" t="s">
        <v>160</v>
      </c>
      <c r="E1414" s="58"/>
      <c r="F1414" s="208" t="s">
        <v>1515</v>
      </c>
      <c r="G1414" s="58"/>
      <c r="H1414" s="58"/>
      <c r="I1414" s="163"/>
      <c r="J1414" s="58"/>
      <c r="K1414" s="58"/>
      <c r="L1414" s="56"/>
      <c r="M1414" s="73"/>
      <c r="N1414" s="37"/>
      <c r="O1414" s="37"/>
      <c r="P1414" s="37"/>
      <c r="Q1414" s="37"/>
      <c r="R1414" s="37"/>
      <c r="S1414" s="37"/>
      <c r="T1414" s="74"/>
      <c r="AT1414" s="19" t="s">
        <v>160</v>
      </c>
      <c r="AU1414" s="19" t="s">
        <v>90</v>
      </c>
    </row>
    <row r="1415" spans="2:65" s="12" customFormat="1" x14ac:dyDescent="0.3">
      <c r="B1415" s="209"/>
      <c r="C1415" s="210"/>
      <c r="D1415" s="207" t="s">
        <v>162</v>
      </c>
      <c r="E1415" s="211" t="s">
        <v>77</v>
      </c>
      <c r="F1415" s="212" t="s">
        <v>738</v>
      </c>
      <c r="G1415" s="210"/>
      <c r="H1415" s="213" t="s">
        <v>77</v>
      </c>
      <c r="I1415" s="214"/>
      <c r="J1415" s="210"/>
      <c r="K1415" s="210"/>
      <c r="L1415" s="215"/>
      <c r="M1415" s="216"/>
      <c r="N1415" s="217"/>
      <c r="O1415" s="217"/>
      <c r="P1415" s="217"/>
      <c r="Q1415" s="217"/>
      <c r="R1415" s="217"/>
      <c r="S1415" s="217"/>
      <c r="T1415" s="218"/>
      <c r="AT1415" s="219" t="s">
        <v>162</v>
      </c>
      <c r="AU1415" s="219" t="s">
        <v>90</v>
      </c>
      <c r="AV1415" s="12" t="s">
        <v>23</v>
      </c>
      <c r="AW1415" s="12" t="s">
        <v>41</v>
      </c>
      <c r="AX1415" s="12" t="s">
        <v>79</v>
      </c>
      <c r="AY1415" s="219" t="s">
        <v>151</v>
      </c>
    </row>
    <row r="1416" spans="2:65" s="12" customFormat="1" x14ac:dyDescent="0.3">
      <c r="B1416" s="209"/>
      <c r="C1416" s="210"/>
      <c r="D1416" s="207" t="s">
        <v>162</v>
      </c>
      <c r="E1416" s="211" t="s">
        <v>77</v>
      </c>
      <c r="F1416" s="212" t="s">
        <v>1516</v>
      </c>
      <c r="G1416" s="210"/>
      <c r="H1416" s="213" t="s">
        <v>77</v>
      </c>
      <c r="I1416" s="214"/>
      <c r="J1416" s="210"/>
      <c r="K1416" s="210"/>
      <c r="L1416" s="215"/>
      <c r="M1416" s="216"/>
      <c r="N1416" s="217"/>
      <c r="O1416" s="217"/>
      <c r="P1416" s="217"/>
      <c r="Q1416" s="217"/>
      <c r="R1416" s="217"/>
      <c r="S1416" s="217"/>
      <c r="T1416" s="218"/>
      <c r="AT1416" s="219" t="s">
        <v>162</v>
      </c>
      <c r="AU1416" s="219" t="s">
        <v>90</v>
      </c>
      <c r="AV1416" s="12" t="s">
        <v>23</v>
      </c>
      <c r="AW1416" s="12" t="s">
        <v>41</v>
      </c>
      <c r="AX1416" s="12" t="s">
        <v>79</v>
      </c>
      <c r="AY1416" s="219" t="s">
        <v>151</v>
      </c>
    </row>
    <row r="1417" spans="2:65" s="13" customFormat="1" x14ac:dyDescent="0.3">
      <c r="B1417" s="220"/>
      <c r="C1417" s="221"/>
      <c r="D1417" s="222" t="s">
        <v>162</v>
      </c>
      <c r="E1417" s="223" t="s">
        <v>77</v>
      </c>
      <c r="F1417" s="224" t="s">
        <v>1198</v>
      </c>
      <c r="G1417" s="221"/>
      <c r="H1417" s="225">
        <v>5.67</v>
      </c>
      <c r="I1417" s="226"/>
      <c r="J1417" s="221"/>
      <c r="K1417" s="221"/>
      <c r="L1417" s="227"/>
      <c r="M1417" s="228"/>
      <c r="N1417" s="229"/>
      <c r="O1417" s="229"/>
      <c r="P1417" s="229"/>
      <c r="Q1417" s="229"/>
      <c r="R1417" s="229"/>
      <c r="S1417" s="229"/>
      <c r="T1417" s="230"/>
      <c r="AT1417" s="231" t="s">
        <v>162</v>
      </c>
      <c r="AU1417" s="231" t="s">
        <v>90</v>
      </c>
      <c r="AV1417" s="13" t="s">
        <v>90</v>
      </c>
      <c r="AW1417" s="13" t="s">
        <v>41</v>
      </c>
      <c r="AX1417" s="13" t="s">
        <v>23</v>
      </c>
      <c r="AY1417" s="231" t="s">
        <v>151</v>
      </c>
    </row>
    <row r="1418" spans="2:65" s="1" customFormat="1" ht="22.5" customHeight="1" x14ac:dyDescent="0.3">
      <c r="B1418" s="36"/>
      <c r="C1418" s="195" t="s">
        <v>1517</v>
      </c>
      <c r="D1418" s="195" t="s">
        <v>153</v>
      </c>
      <c r="E1418" s="196" t="s">
        <v>1518</v>
      </c>
      <c r="F1418" s="197" t="s">
        <v>1519</v>
      </c>
      <c r="G1418" s="198" t="s">
        <v>156</v>
      </c>
      <c r="H1418" s="199">
        <v>5.67</v>
      </c>
      <c r="I1418" s="200"/>
      <c r="J1418" s="201">
        <f>ROUND(I1418*H1418,2)</f>
        <v>0</v>
      </c>
      <c r="K1418" s="197" t="s">
        <v>157</v>
      </c>
      <c r="L1418" s="56"/>
      <c r="M1418" s="202" t="s">
        <v>77</v>
      </c>
      <c r="N1418" s="203" t="s">
        <v>50</v>
      </c>
      <c r="O1418" s="37"/>
      <c r="P1418" s="204">
        <f>O1418*H1418</f>
        <v>0</v>
      </c>
      <c r="Q1418" s="204">
        <v>5.3759999999999995E-4</v>
      </c>
      <c r="R1418" s="204">
        <f>Q1418*H1418</f>
        <v>3.0481919999999995E-3</v>
      </c>
      <c r="S1418" s="204">
        <v>0</v>
      </c>
      <c r="T1418" s="205">
        <f>S1418*H1418</f>
        <v>0</v>
      </c>
      <c r="AR1418" s="19" t="s">
        <v>271</v>
      </c>
      <c r="AT1418" s="19" t="s">
        <v>153</v>
      </c>
      <c r="AU1418" s="19" t="s">
        <v>90</v>
      </c>
      <c r="AY1418" s="19" t="s">
        <v>151</v>
      </c>
      <c r="BE1418" s="206">
        <f>IF(N1418="základní",J1418,0)</f>
        <v>0</v>
      </c>
      <c r="BF1418" s="206">
        <f>IF(N1418="snížená",J1418,0)</f>
        <v>0</v>
      </c>
      <c r="BG1418" s="206">
        <f>IF(N1418="zákl. přenesená",J1418,0)</f>
        <v>0</v>
      </c>
      <c r="BH1418" s="206">
        <f>IF(N1418="sníž. přenesená",J1418,0)</f>
        <v>0</v>
      </c>
      <c r="BI1418" s="206">
        <f>IF(N1418="nulová",J1418,0)</f>
        <v>0</v>
      </c>
      <c r="BJ1418" s="19" t="s">
        <v>90</v>
      </c>
      <c r="BK1418" s="206">
        <f>ROUND(I1418*H1418,2)</f>
        <v>0</v>
      </c>
      <c r="BL1418" s="19" t="s">
        <v>271</v>
      </c>
      <c r="BM1418" s="19" t="s">
        <v>1520</v>
      </c>
    </row>
    <row r="1419" spans="2:65" s="1" customFormat="1" ht="27" x14ac:dyDescent="0.3">
      <c r="B1419" s="36"/>
      <c r="C1419" s="58"/>
      <c r="D1419" s="207" t="s">
        <v>160</v>
      </c>
      <c r="E1419" s="58"/>
      <c r="F1419" s="208" t="s">
        <v>1521</v>
      </c>
      <c r="G1419" s="58"/>
      <c r="H1419" s="58"/>
      <c r="I1419" s="163"/>
      <c r="J1419" s="58"/>
      <c r="K1419" s="58"/>
      <c r="L1419" s="56"/>
      <c r="M1419" s="73"/>
      <c r="N1419" s="37"/>
      <c r="O1419" s="37"/>
      <c r="P1419" s="37"/>
      <c r="Q1419" s="37"/>
      <c r="R1419" s="37"/>
      <c r="S1419" s="37"/>
      <c r="T1419" s="74"/>
      <c r="AT1419" s="19" t="s">
        <v>160</v>
      </c>
      <c r="AU1419" s="19" t="s">
        <v>90</v>
      </c>
    </row>
    <row r="1420" spans="2:65" s="12" customFormat="1" x14ac:dyDescent="0.3">
      <c r="B1420" s="209"/>
      <c r="C1420" s="210"/>
      <c r="D1420" s="207" t="s">
        <v>162</v>
      </c>
      <c r="E1420" s="211" t="s">
        <v>77</v>
      </c>
      <c r="F1420" s="212" t="s">
        <v>738</v>
      </c>
      <c r="G1420" s="210"/>
      <c r="H1420" s="213" t="s">
        <v>77</v>
      </c>
      <c r="I1420" s="214"/>
      <c r="J1420" s="210"/>
      <c r="K1420" s="210"/>
      <c r="L1420" s="215"/>
      <c r="M1420" s="216"/>
      <c r="N1420" s="217"/>
      <c r="O1420" s="217"/>
      <c r="P1420" s="217"/>
      <c r="Q1420" s="217"/>
      <c r="R1420" s="217"/>
      <c r="S1420" s="217"/>
      <c r="T1420" s="218"/>
      <c r="AT1420" s="219" t="s">
        <v>162</v>
      </c>
      <c r="AU1420" s="219" t="s">
        <v>90</v>
      </c>
      <c r="AV1420" s="12" t="s">
        <v>23</v>
      </c>
      <c r="AW1420" s="12" t="s">
        <v>41</v>
      </c>
      <c r="AX1420" s="12" t="s">
        <v>79</v>
      </c>
      <c r="AY1420" s="219" t="s">
        <v>151</v>
      </c>
    </row>
    <row r="1421" spans="2:65" s="12" customFormat="1" x14ac:dyDescent="0.3">
      <c r="B1421" s="209"/>
      <c r="C1421" s="210"/>
      <c r="D1421" s="207" t="s">
        <v>162</v>
      </c>
      <c r="E1421" s="211" t="s">
        <v>77</v>
      </c>
      <c r="F1421" s="212" t="s">
        <v>1522</v>
      </c>
      <c r="G1421" s="210"/>
      <c r="H1421" s="213" t="s">
        <v>77</v>
      </c>
      <c r="I1421" s="214"/>
      <c r="J1421" s="210"/>
      <c r="K1421" s="210"/>
      <c r="L1421" s="215"/>
      <c r="M1421" s="216"/>
      <c r="N1421" s="217"/>
      <c r="O1421" s="217"/>
      <c r="P1421" s="217"/>
      <c r="Q1421" s="217"/>
      <c r="R1421" s="217"/>
      <c r="S1421" s="217"/>
      <c r="T1421" s="218"/>
      <c r="AT1421" s="219" t="s">
        <v>162</v>
      </c>
      <c r="AU1421" s="219" t="s">
        <v>90</v>
      </c>
      <c r="AV1421" s="12" t="s">
        <v>23</v>
      </c>
      <c r="AW1421" s="12" t="s">
        <v>41</v>
      </c>
      <c r="AX1421" s="12" t="s">
        <v>79</v>
      </c>
      <c r="AY1421" s="219" t="s">
        <v>151</v>
      </c>
    </row>
    <row r="1422" spans="2:65" s="13" customFormat="1" x14ac:dyDescent="0.3">
      <c r="B1422" s="220"/>
      <c r="C1422" s="221"/>
      <c r="D1422" s="207" t="s">
        <v>162</v>
      </c>
      <c r="E1422" s="232" t="s">
        <v>77</v>
      </c>
      <c r="F1422" s="233" t="s">
        <v>1198</v>
      </c>
      <c r="G1422" s="221"/>
      <c r="H1422" s="234">
        <v>5.67</v>
      </c>
      <c r="I1422" s="226"/>
      <c r="J1422" s="221"/>
      <c r="K1422" s="221"/>
      <c r="L1422" s="227"/>
      <c r="M1422" s="228"/>
      <c r="N1422" s="229"/>
      <c r="O1422" s="229"/>
      <c r="P1422" s="229"/>
      <c r="Q1422" s="229"/>
      <c r="R1422" s="229"/>
      <c r="S1422" s="229"/>
      <c r="T1422" s="230"/>
      <c r="AT1422" s="231" t="s">
        <v>162</v>
      </c>
      <c r="AU1422" s="231" t="s">
        <v>90</v>
      </c>
      <c r="AV1422" s="13" t="s">
        <v>90</v>
      </c>
      <c r="AW1422" s="13" t="s">
        <v>41</v>
      </c>
      <c r="AX1422" s="13" t="s">
        <v>23</v>
      </c>
      <c r="AY1422" s="231" t="s">
        <v>151</v>
      </c>
    </row>
    <row r="1423" spans="2:65" s="11" customFormat="1" ht="29.85" customHeight="1" x14ac:dyDescent="0.3">
      <c r="B1423" s="178"/>
      <c r="C1423" s="179"/>
      <c r="D1423" s="192" t="s">
        <v>78</v>
      </c>
      <c r="E1423" s="193" t="s">
        <v>1523</v>
      </c>
      <c r="F1423" s="193" t="s">
        <v>1524</v>
      </c>
      <c r="G1423" s="179"/>
      <c r="H1423" s="179"/>
      <c r="I1423" s="182"/>
      <c r="J1423" s="194">
        <f>BK1423</f>
        <v>0</v>
      </c>
      <c r="K1423" s="179"/>
      <c r="L1423" s="184"/>
      <c r="M1423" s="185"/>
      <c r="N1423" s="186"/>
      <c r="O1423" s="186"/>
      <c r="P1423" s="187">
        <f>SUM(P1424:P1448)</f>
        <v>0</v>
      </c>
      <c r="Q1423" s="186"/>
      <c r="R1423" s="187">
        <f>SUM(R1424:R1448)</f>
        <v>9.8579647999999992E-2</v>
      </c>
      <c r="S1423" s="186"/>
      <c r="T1423" s="188">
        <f>SUM(T1424:T1448)</f>
        <v>0</v>
      </c>
      <c r="AR1423" s="189" t="s">
        <v>90</v>
      </c>
      <c r="AT1423" s="190" t="s">
        <v>78</v>
      </c>
      <c r="AU1423" s="190" t="s">
        <v>23</v>
      </c>
      <c r="AY1423" s="189" t="s">
        <v>151</v>
      </c>
      <c r="BK1423" s="191">
        <f>SUM(BK1424:BK1448)</f>
        <v>0</v>
      </c>
    </row>
    <row r="1424" spans="2:65" s="1" customFormat="1" ht="22.5" customHeight="1" x14ac:dyDescent="0.3">
      <c r="B1424" s="36"/>
      <c r="C1424" s="195" t="s">
        <v>1525</v>
      </c>
      <c r="D1424" s="195" t="s">
        <v>153</v>
      </c>
      <c r="E1424" s="196" t="s">
        <v>1526</v>
      </c>
      <c r="F1424" s="197" t="s">
        <v>1527</v>
      </c>
      <c r="G1424" s="198" t="s">
        <v>156</v>
      </c>
      <c r="H1424" s="199">
        <v>202.07</v>
      </c>
      <c r="I1424" s="200"/>
      <c r="J1424" s="201">
        <f>ROUND(I1424*H1424,2)</f>
        <v>0</v>
      </c>
      <c r="K1424" s="197" t="s">
        <v>157</v>
      </c>
      <c r="L1424" s="56"/>
      <c r="M1424" s="202" t="s">
        <v>77</v>
      </c>
      <c r="N1424" s="203" t="s">
        <v>50</v>
      </c>
      <c r="O1424" s="37"/>
      <c r="P1424" s="204">
        <f>O1424*H1424</f>
        <v>0</v>
      </c>
      <c r="Q1424" s="204">
        <v>2.0120000000000001E-4</v>
      </c>
      <c r="R1424" s="204">
        <f>Q1424*H1424</f>
        <v>4.0656484E-2</v>
      </c>
      <c r="S1424" s="204">
        <v>0</v>
      </c>
      <c r="T1424" s="205">
        <f>S1424*H1424</f>
        <v>0</v>
      </c>
      <c r="AR1424" s="19" t="s">
        <v>271</v>
      </c>
      <c r="AT1424" s="19" t="s">
        <v>153</v>
      </c>
      <c r="AU1424" s="19" t="s">
        <v>90</v>
      </c>
      <c r="AY1424" s="19" t="s">
        <v>151</v>
      </c>
      <c r="BE1424" s="206">
        <f>IF(N1424="základní",J1424,0)</f>
        <v>0</v>
      </c>
      <c r="BF1424" s="206">
        <f>IF(N1424="snížená",J1424,0)</f>
        <v>0</v>
      </c>
      <c r="BG1424" s="206">
        <f>IF(N1424="zákl. přenesená",J1424,0)</f>
        <v>0</v>
      </c>
      <c r="BH1424" s="206">
        <f>IF(N1424="sníž. přenesená",J1424,0)</f>
        <v>0</v>
      </c>
      <c r="BI1424" s="206">
        <f>IF(N1424="nulová",J1424,0)</f>
        <v>0</v>
      </c>
      <c r="BJ1424" s="19" t="s">
        <v>90</v>
      </c>
      <c r="BK1424" s="206">
        <f>ROUND(I1424*H1424,2)</f>
        <v>0</v>
      </c>
      <c r="BL1424" s="19" t="s">
        <v>271</v>
      </c>
      <c r="BM1424" s="19" t="s">
        <v>1528</v>
      </c>
    </row>
    <row r="1425" spans="2:65" s="1" customFormat="1" x14ac:dyDescent="0.3">
      <c r="B1425" s="36"/>
      <c r="C1425" s="58"/>
      <c r="D1425" s="207" t="s">
        <v>160</v>
      </c>
      <c r="E1425" s="58"/>
      <c r="F1425" s="208" t="s">
        <v>1529</v>
      </c>
      <c r="G1425" s="58"/>
      <c r="H1425" s="58"/>
      <c r="I1425" s="163"/>
      <c r="J1425" s="58"/>
      <c r="K1425" s="58"/>
      <c r="L1425" s="56"/>
      <c r="M1425" s="73"/>
      <c r="N1425" s="37"/>
      <c r="O1425" s="37"/>
      <c r="P1425" s="37"/>
      <c r="Q1425" s="37"/>
      <c r="R1425" s="37"/>
      <c r="S1425" s="37"/>
      <c r="T1425" s="74"/>
      <c r="AT1425" s="19" t="s">
        <v>160</v>
      </c>
      <c r="AU1425" s="19" t="s">
        <v>90</v>
      </c>
    </row>
    <row r="1426" spans="2:65" s="12" customFormat="1" x14ac:dyDescent="0.3">
      <c r="B1426" s="209"/>
      <c r="C1426" s="210"/>
      <c r="D1426" s="207" t="s">
        <v>162</v>
      </c>
      <c r="E1426" s="211" t="s">
        <v>77</v>
      </c>
      <c r="F1426" s="212" t="s">
        <v>163</v>
      </c>
      <c r="G1426" s="210"/>
      <c r="H1426" s="213" t="s">
        <v>77</v>
      </c>
      <c r="I1426" s="214"/>
      <c r="J1426" s="210"/>
      <c r="K1426" s="210"/>
      <c r="L1426" s="215"/>
      <c r="M1426" s="216"/>
      <c r="N1426" s="217"/>
      <c r="O1426" s="217"/>
      <c r="P1426" s="217"/>
      <c r="Q1426" s="217"/>
      <c r="R1426" s="217"/>
      <c r="S1426" s="217"/>
      <c r="T1426" s="218"/>
      <c r="AT1426" s="219" t="s">
        <v>162</v>
      </c>
      <c r="AU1426" s="219" t="s">
        <v>90</v>
      </c>
      <c r="AV1426" s="12" t="s">
        <v>23</v>
      </c>
      <c r="AW1426" s="12" t="s">
        <v>41</v>
      </c>
      <c r="AX1426" s="12" t="s">
        <v>79</v>
      </c>
      <c r="AY1426" s="219" t="s">
        <v>151</v>
      </c>
    </row>
    <row r="1427" spans="2:65" s="12" customFormat="1" x14ac:dyDescent="0.3">
      <c r="B1427" s="209"/>
      <c r="C1427" s="210"/>
      <c r="D1427" s="207" t="s">
        <v>162</v>
      </c>
      <c r="E1427" s="211" t="s">
        <v>77</v>
      </c>
      <c r="F1427" s="212" t="s">
        <v>1530</v>
      </c>
      <c r="G1427" s="210"/>
      <c r="H1427" s="213" t="s">
        <v>77</v>
      </c>
      <c r="I1427" s="214"/>
      <c r="J1427" s="210"/>
      <c r="K1427" s="210"/>
      <c r="L1427" s="215"/>
      <c r="M1427" s="216"/>
      <c r="N1427" s="217"/>
      <c r="O1427" s="217"/>
      <c r="P1427" s="217"/>
      <c r="Q1427" s="217"/>
      <c r="R1427" s="217"/>
      <c r="S1427" s="217"/>
      <c r="T1427" s="218"/>
      <c r="AT1427" s="219" t="s">
        <v>162</v>
      </c>
      <c r="AU1427" s="219" t="s">
        <v>90</v>
      </c>
      <c r="AV1427" s="12" t="s">
        <v>23</v>
      </c>
      <c r="AW1427" s="12" t="s">
        <v>41</v>
      </c>
      <c r="AX1427" s="12" t="s">
        <v>79</v>
      </c>
      <c r="AY1427" s="219" t="s">
        <v>151</v>
      </c>
    </row>
    <row r="1428" spans="2:65" s="13" customFormat="1" x14ac:dyDescent="0.3">
      <c r="B1428" s="220"/>
      <c r="C1428" s="221"/>
      <c r="D1428" s="207" t="s">
        <v>162</v>
      </c>
      <c r="E1428" s="232" t="s">
        <v>77</v>
      </c>
      <c r="F1428" s="233" t="s">
        <v>1531</v>
      </c>
      <c r="G1428" s="221"/>
      <c r="H1428" s="234">
        <v>12.61</v>
      </c>
      <c r="I1428" s="226"/>
      <c r="J1428" s="221"/>
      <c r="K1428" s="221"/>
      <c r="L1428" s="227"/>
      <c r="M1428" s="228"/>
      <c r="N1428" s="229"/>
      <c r="O1428" s="229"/>
      <c r="P1428" s="229"/>
      <c r="Q1428" s="229"/>
      <c r="R1428" s="229"/>
      <c r="S1428" s="229"/>
      <c r="T1428" s="230"/>
      <c r="AT1428" s="231" t="s">
        <v>162</v>
      </c>
      <c r="AU1428" s="231" t="s">
        <v>90</v>
      </c>
      <c r="AV1428" s="13" t="s">
        <v>90</v>
      </c>
      <c r="AW1428" s="13" t="s">
        <v>41</v>
      </c>
      <c r="AX1428" s="13" t="s">
        <v>79</v>
      </c>
      <c r="AY1428" s="231" t="s">
        <v>151</v>
      </c>
    </row>
    <row r="1429" spans="2:65" s="12" customFormat="1" x14ac:dyDescent="0.3">
      <c r="B1429" s="209"/>
      <c r="C1429" s="210"/>
      <c r="D1429" s="207" t="s">
        <v>162</v>
      </c>
      <c r="E1429" s="211" t="s">
        <v>77</v>
      </c>
      <c r="F1429" s="212" t="s">
        <v>1532</v>
      </c>
      <c r="G1429" s="210"/>
      <c r="H1429" s="213" t="s">
        <v>77</v>
      </c>
      <c r="I1429" s="214"/>
      <c r="J1429" s="210"/>
      <c r="K1429" s="210"/>
      <c r="L1429" s="215"/>
      <c r="M1429" s="216"/>
      <c r="N1429" s="217"/>
      <c r="O1429" s="217"/>
      <c r="P1429" s="217"/>
      <c r="Q1429" s="217"/>
      <c r="R1429" s="217"/>
      <c r="S1429" s="217"/>
      <c r="T1429" s="218"/>
      <c r="AT1429" s="219" t="s">
        <v>162</v>
      </c>
      <c r="AU1429" s="219" t="s">
        <v>90</v>
      </c>
      <c r="AV1429" s="12" t="s">
        <v>23</v>
      </c>
      <c r="AW1429" s="12" t="s">
        <v>41</v>
      </c>
      <c r="AX1429" s="12" t="s">
        <v>79</v>
      </c>
      <c r="AY1429" s="219" t="s">
        <v>151</v>
      </c>
    </row>
    <row r="1430" spans="2:65" s="13" customFormat="1" x14ac:dyDescent="0.3">
      <c r="B1430" s="220"/>
      <c r="C1430" s="221"/>
      <c r="D1430" s="207" t="s">
        <v>162</v>
      </c>
      <c r="E1430" s="232" t="s">
        <v>77</v>
      </c>
      <c r="F1430" s="233" t="s">
        <v>1533</v>
      </c>
      <c r="G1430" s="221"/>
      <c r="H1430" s="234">
        <v>156.4</v>
      </c>
      <c r="I1430" s="226"/>
      <c r="J1430" s="221"/>
      <c r="K1430" s="221"/>
      <c r="L1430" s="227"/>
      <c r="M1430" s="228"/>
      <c r="N1430" s="229"/>
      <c r="O1430" s="229"/>
      <c r="P1430" s="229"/>
      <c r="Q1430" s="229"/>
      <c r="R1430" s="229"/>
      <c r="S1430" s="229"/>
      <c r="T1430" s="230"/>
      <c r="AT1430" s="231" t="s">
        <v>162</v>
      </c>
      <c r="AU1430" s="231" t="s">
        <v>90</v>
      </c>
      <c r="AV1430" s="13" t="s">
        <v>90</v>
      </c>
      <c r="AW1430" s="13" t="s">
        <v>41</v>
      </c>
      <c r="AX1430" s="13" t="s">
        <v>79</v>
      </c>
      <c r="AY1430" s="231" t="s">
        <v>151</v>
      </c>
    </row>
    <row r="1431" spans="2:65" s="12" customFormat="1" x14ac:dyDescent="0.3">
      <c r="B1431" s="209"/>
      <c r="C1431" s="210"/>
      <c r="D1431" s="207" t="s">
        <v>162</v>
      </c>
      <c r="E1431" s="211" t="s">
        <v>77</v>
      </c>
      <c r="F1431" s="212" t="s">
        <v>1534</v>
      </c>
      <c r="G1431" s="210"/>
      <c r="H1431" s="213" t="s">
        <v>77</v>
      </c>
      <c r="I1431" s="214"/>
      <c r="J1431" s="210"/>
      <c r="K1431" s="210"/>
      <c r="L1431" s="215"/>
      <c r="M1431" s="216"/>
      <c r="N1431" s="217"/>
      <c r="O1431" s="217"/>
      <c r="P1431" s="217"/>
      <c r="Q1431" s="217"/>
      <c r="R1431" s="217"/>
      <c r="S1431" s="217"/>
      <c r="T1431" s="218"/>
      <c r="AT1431" s="219" t="s">
        <v>162</v>
      </c>
      <c r="AU1431" s="219" t="s">
        <v>90</v>
      </c>
      <c r="AV1431" s="12" t="s">
        <v>23</v>
      </c>
      <c r="AW1431" s="12" t="s">
        <v>41</v>
      </c>
      <c r="AX1431" s="12" t="s">
        <v>79</v>
      </c>
      <c r="AY1431" s="219" t="s">
        <v>151</v>
      </c>
    </row>
    <row r="1432" spans="2:65" s="13" customFormat="1" x14ac:dyDescent="0.3">
      <c r="B1432" s="220"/>
      <c r="C1432" s="221"/>
      <c r="D1432" s="207" t="s">
        <v>162</v>
      </c>
      <c r="E1432" s="232" t="s">
        <v>77</v>
      </c>
      <c r="F1432" s="233" t="s">
        <v>1535</v>
      </c>
      <c r="G1432" s="221"/>
      <c r="H1432" s="234">
        <v>33.06</v>
      </c>
      <c r="I1432" s="226"/>
      <c r="J1432" s="221"/>
      <c r="K1432" s="221"/>
      <c r="L1432" s="227"/>
      <c r="M1432" s="228"/>
      <c r="N1432" s="229"/>
      <c r="O1432" s="229"/>
      <c r="P1432" s="229"/>
      <c r="Q1432" s="229"/>
      <c r="R1432" s="229"/>
      <c r="S1432" s="229"/>
      <c r="T1432" s="230"/>
      <c r="AT1432" s="231" t="s">
        <v>162</v>
      </c>
      <c r="AU1432" s="231" t="s">
        <v>90</v>
      </c>
      <c r="AV1432" s="13" t="s">
        <v>90</v>
      </c>
      <c r="AW1432" s="13" t="s">
        <v>41</v>
      </c>
      <c r="AX1432" s="13" t="s">
        <v>79</v>
      </c>
      <c r="AY1432" s="231" t="s">
        <v>151</v>
      </c>
    </row>
    <row r="1433" spans="2:65" s="14" customFormat="1" x14ac:dyDescent="0.3">
      <c r="B1433" s="235"/>
      <c r="C1433" s="236"/>
      <c r="D1433" s="222" t="s">
        <v>162</v>
      </c>
      <c r="E1433" s="237" t="s">
        <v>77</v>
      </c>
      <c r="F1433" s="238" t="s">
        <v>174</v>
      </c>
      <c r="G1433" s="236"/>
      <c r="H1433" s="239">
        <v>202.07</v>
      </c>
      <c r="I1433" s="240"/>
      <c r="J1433" s="236"/>
      <c r="K1433" s="236"/>
      <c r="L1433" s="241"/>
      <c r="M1433" s="242"/>
      <c r="N1433" s="243"/>
      <c r="O1433" s="243"/>
      <c r="P1433" s="243"/>
      <c r="Q1433" s="243"/>
      <c r="R1433" s="243"/>
      <c r="S1433" s="243"/>
      <c r="T1433" s="244"/>
      <c r="AT1433" s="245" t="s">
        <v>162</v>
      </c>
      <c r="AU1433" s="245" t="s">
        <v>90</v>
      </c>
      <c r="AV1433" s="14" t="s">
        <v>158</v>
      </c>
      <c r="AW1433" s="14" t="s">
        <v>41</v>
      </c>
      <c r="AX1433" s="14" t="s">
        <v>23</v>
      </c>
      <c r="AY1433" s="245" t="s">
        <v>151</v>
      </c>
    </row>
    <row r="1434" spans="2:65" s="1" customFormat="1" ht="31.5" customHeight="1" x14ac:dyDescent="0.3">
      <c r="B1434" s="36"/>
      <c r="C1434" s="195" t="s">
        <v>1536</v>
      </c>
      <c r="D1434" s="195" t="s">
        <v>153</v>
      </c>
      <c r="E1434" s="196" t="s">
        <v>1537</v>
      </c>
      <c r="F1434" s="197" t="s">
        <v>1538</v>
      </c>
      <c r="G1434" s="198" t="s">
        <v>156</v>
      </c>
      <c r="H1434" s="199">
        <v>202.07</v>
      </c>
      <c r="I1434" s="200"/>
      <c r="J1434" s="201">
        <f>ROUND(I1434*H1434,2)</f>
        <v>0</v>
      </c>
      <c r="K1434" s="197" t="s">
        <v>157</v>
      </c>
      <c r="L1434" s="56"/>
      <c r="M1434" s="202" t="s">
        <v>77</v>
      </c>
      <c r="N1434" s="203" t="s">
        <v>50</v>
      </c>
      <c r="O1434" s="37"/>
      <c r="P1434" s="204">
        <f>O1434*H1434</f>
        <v>0</v>
      </c>
      <c r="Q1434" s="204">
        <v>2.8600000000000001E-4</v>
      </c>
      <c r="R1434" s="204">
        <f>Q1434*H1434</f>
        <v>5.779202E-2</v>
      </c>
      <c r="S1434" s="204">
        <v>0</v>
      </c>
      <c r="T1434" s="205">
        <f>S1434*H1434</f>
        <v>0</v>
      </c>
      <c r="AR1434" s="19" t="s">
        <v>271</v>
      </c>
      <c r="AT1434" s="19" t="s">
        <v>153</v>
      </c>
      <c r="AU1434" s="19" t="s">
        <v>90</v>
      </c>
      <c r="AY1434" s="19" t="s">
        <v>151</v>
      </c>
      <c r="BE1434" s="206">
        <f>IF(N1434="základní",J1434,0)</f>
        <v>0</v>
      </c>
      <c r="BF1434" s="206">
        <f>IF(N1434="snížená",J1434,0)</f>
        <v>0</v>
      </c>
      <c r="BG1434" s="206">
        <f>IF(N1434="zákl. přenesená",J1434,0)</f>
        <v>0</v>
      </c>
      <c r="BH1434" s="206">
        <f>IF(N1434="sníž. přenesená",J1434,0)</f>
        <v>0</v>
      </c>
      <c r="BI1434" s="206">
        <f>IF(N1434="nulová",J1434,0)</f>
        <v>0</v>
      </c>
      <c r="BJ1434" s="19" t="s">
        <v>90</v>
      </c>
      <c r="BK1434" s="206">
        <f>ROUND(I1434*H1434,2)</f>
        <v>0</v>
      </c>
      <c r="BL1434" s="19" t="s">
        <v>271</v>
      </c>
      <c r="BM1434" s="19" t="s">
        <v>1539</v>
      </c>
    </row>
    <row r="1435" spans="2:65" s="1" customFormat="1" ht="27" x14ac:dyDescent="0.3">
      <c r="B1435" s="36"/>
      <c r="C1435" s="58"/>
      <c r="D1435" s="207" t="s">
        <v>160</v>
      </c>
      <c r="E1435" s="58"/>
      <c r="F1435" s="208" t="s">
        <v>1540</v>
      </c>
      <c r="G1435" s="58"/>
      <c r="H1435" s="58"/>
      <c r="I1435" s="163"/>
      <c r="J1435" s="58"/>
      <c r="K1435" s="58"/>
      <c r="L1435" s="56"/>
      <c r="M1435" s="73"/>
      <c r="N1435" s="37"/>
      <c r="O1435" s="37"/>
      <c r="P1435" s="37"/>
      <c r="Q1435" s="37"/>
      <c r="R1435" s="37"/>
      <c r="S1435" s="37"/>
      <c r="T1435" s="74"/>
      <c r="AT1435" s="19" t="s">
        <v>160</v>
      </c>
      <c r="AU1435" s="19" t="s">
        <v>90</v>
      </c>
    </row>
    <row r="1436" spans="2:65" s="12" customFormat="1" x14ac:dyDescent="0.3">
      <c r="B1436" s="209"/>
      <c r="C1436" s="210"/>
      <c r="D1436" s="207" t="s">
        <v>162</v>
      </c>
      <c r="E1436" s="211" t="s">
        <v>77</v>
      </c>
      <c r="F1436" s="212" t="s">
        <v>163</v>
      </c>
      <c r="G1436" s="210"/>
      <c r="H1436" s="213" t="s">
        <v>77</v>
      </c>
      <c r="I1436" s="214"/>
      <c r="J1436" s="210"/>
      <c r="K1436" s="210"/>
      <c r="L1436" s="215"/>
      <c r="M1436" s="216"/>
      <c r="N1436" s="217"/>
      <c r="O1436" s="217"/>
      <c r="P1436" s="217"/>
      <c r="Q1436" s="217"/>
      <c r="R1436" s="217"/>
      <c r="S1436" s="217"/>
      <c r="T1436" s="218"/>
      <c r="AT1436" s="219" t="s">
        <v>162</v>
      </c>
      <c r="AU1436" s="219" t="s">
        <v>90</v>
      </c>
      <c r="AV1436" s="12" t="s">
        <v>23</v>
      </c>
      <c r="AW1436" s="12" t="s">
        <v>41</v>
      </c>
      <c r="AX1436" s="12" t="s">
        <v>79</v>
      </c>
      <c r="AY1436" s="219" t="s">
        <v>151</v>
      </c>
    </row>
    <row r="1437" spans="2:65" s="12" customFormat="1" x14ac:dyDescent="0.3">
      <c r="B1437" s="209"/>
      <c r="C1437" s="210"/>
      <c r="D1437" s="207" t="s">
        <v>162</v>
      </c>
      <c r="E1437" s="211" t="s">
        <v>77</v>
      </c>
      <c r="F1437" s="212" t="s">
        <v>1530</v>
      </c>
      <c r="G1437" s="210"/>
      <c r="H1437" s="213" t="s">
        <v>77</v>
      </c>
      <c r="I1437" s="214"/>
      <c r="J1437" s="210"/>
      <c r="K1437" s="210"/>
      <c r="L1437" s="215"/>
      <c r="M1437" s="216"/>
      <c r="N1437" s="217"/>
      <c r="O1437" s="217"/>
      <c r="P1437" s="217"/>
      <c r="Q1437" s="217"/>
      <c r="R1437" s="217"/>
      <c r="S1437" s="217"/>
      <c r="T1437" s="218"/>
      <c r="AT1437" s="219" t="s">
        <v>162</v>
      </c>
      <c r="AU1437" s="219" t="s">
        <v>90</v>
      </c>
      <c r="AV1437" s="12" t="s">
        <v>23</v>
      </c>
      <c r="AW1437" s="12" t="s">
        <v>41</v>
      </c>
      <c r="AX1437" s="12" t="s">
        <v>79</v>
      </c>
      <c r="AY1437" s="219" t="s">
        <v>151</v>
      </c>
    </row>
    <row r="1438" spans="2:65" s="13" customFormat="1" x14ac:dyDescent="0.3">
      <c r="B1438" s="220"/>
      <c r="C1438" s="221"/>
      <c r="D1438" s="207" t="s">
        <v>162</v>
      </c>
      <c r="E1438" s="232" t="s">
        <v>77</v>
      </c>
      <c r="F1438" s="233" t="s">
        <v>1531</v>
      </c>
      <c r="G1438" s="221"/>
      <c r="H1438" s="234">
        <v>12.61</v>
      </c>
      <c r="I1438" s="226"/>
      <c r="J1438" s="221"/>
      <c r="K1438" s="221"/>
      <c r="L1438" s="227"/>
      <c r="M1438" s="228"/>
      <c r="N1438" s="229"/>
      <c r="O1438" s="229"/>
      <c r="P1438" s="229"/>
      <c r="Q1438" s="229"/>
      <c r="R1438" s="229"/>
      <c r="S1438" s="229"/>
      <c r="T1438" s="230"/>
      <c r="AT1438" s="231" t="s">
        <v>162</v>
      </c>
      <c r="AU1438" s="231" t="s">
        <v>90</v>
      </c>
      <c r="AV1438" s="13" t="s">
        <v>90</v>
      </c>
      <c r="AW1438" s="13" t="s">
        <v>41</v>
      </c>
      <c r="AX1438" s="13" t="s">
        <v>79</v>
      </c>
      <c r="AY1438" s="231" t="s">
        <v>151</v>
      </c>
    </row>
    <row r="1439" spans="2:65" s="12" customFormat="1" x14ac:dyDescent="0.3">
      <c r="B1439" s="209"/>
      <c r="C1439" s="210"/>
      <c r="D1439" s="207" t="s">
        <v>162</v>
      </c>
      <c r="E1439" s="211" t="s">
        <v>77</v>
      </c>
      <c r="F1439" s="212" t="s">
        <v>1532</v>
      </c>
      <c r="G1439" s="210"/>
      <c r="H1439" s="213" t="s">
        <v>77</v>
      </c>
      <c r="I1439" s="214"/>
      <c r="J1439" s="210"/>
      <c r="K1439" s="210"/>
      <c r="L1439" s="215"/>
      <c r="M1439" s="216"/>
      <c r="N1439" s="217"/>
      <c r="O1439" s="217"/>
      <c r="P1439" s="217"/>
      <c r="Q1439" s="217"/>
      <c r="R1439" s="217"/>
      <c r="S1439" s="217"/>
      <c r="T1439" s="218"/>
      <c r="AT1439" s="219" t="s">
        <v>162</v>
      </c>
      <c r="AU1439" s="219" t="s">
        <v>90</v>
      </c>
      <c r="AV1439" s="12" t="s">
        <v>23</v>
      </c>
      <c r="AW1439" s="12" t="s">
        <v>41</v>
      </c>
      <c r="AX1439" s="12" t="s">
        <v>79</v>
      </c>
      <c r="AY1439" s="219" t="s">
        <v>151</v>
      </c>
    </row>
    <row r="1440" spans="2:65" s="13" customFormat="1" x14ac:dyDescent="0.3">
      <c r="B1440" s="220"/>
      <c r="C1440" s="221"/>
      <c r="D1440" s="207" t="s">
        <v>162</v>
      </c>
      <c r="E1440" s="232" t="s">
        <v>77</v>
      </c>
      <c r="F1440" s="233" t="s">
        <v>1533</v>
      </c>
      <c r="G1440" s="221"/>
      <c r="H1440" s="234">
        <v>156.4</v>
      </c>
      <c r="I1440" s="226"/>
      <c r="J1440" s="221"/>
      <c r="K1440" s="221"/>
      <c r="L1440" s="227"/>
      <c r="M1440" s="228"/>
      <c r="N1440" s="229"/>
      <c r="O1440" s="229"/>
      <c r="P1440" s="229"/>
      <c r="Q1440" s="229"/>
      <c r="R1440" s="229"/>
      <c r="S1440" s="229"/>
      <c r="T1440" s="230"/>
      <c r="AT1440" s="231" t="s">
        <v>162</v>
      </c>
      <c r="AU1440" s="231" t="s">
        <v>90</v>
      </c>
      <c r="AV1440" s="13" t="s">
        <v>90</v>
      </c>
      <c r="AW1440" s="13" t="s">
        <v>41</v>
      </c>
      <c r="AX1440" s="13" t="s">
        <v>79</v>
      </c>
      <c r="AY1440" s="231" t="s">
        <v>151</v>
      </c>
    </row>
    <row r="1441" spans="2:65" s="12" customFormat="1" x14ac:dyDescent="0.3">
      <c r="B1441" s="209"/>
      <c r="C1441" s="210"/>
      <c r="D1441" s="207" t="s">
        <v>162</v>
      </c>
      <c r="E1441" s="211" t="s">
        <v>77</v>
      </c>
      <c r="F1441" s="212" t="s">
        <v>1534</v>
      </c>
      <c r="G1441" s="210"/>
      <c r="H1441" s="213" t="s">
        <v>77</v>
      </c>
      <c r="I1441" s="214"/>
      <c r="J1441" s="210"/>
      <c r="K1441" s="210"/>
      <c r="L1441" s="215"/>
      <c r="M1441" s="216"/>
      <c r="N1441" s="217"/>
      <c r="O1441" s="217"/>
      <c r="P1441" s="217"/>
      <c r="Q1441" s="217"/>
      <c r="R1441" s="217"/>
      <c r="S1441" s="217"/>
      <c r="T1441" s="218"/>
      <c r="AT1441" s="219" t="s">
        <v>162</v>
      </c>
      <c r="AU1441" s="219" t="s">
        <v>90</v>
      </c>
      <c r="AV1441" s="12" t="s">
        <v>23</v>
      </c>
      <c r="AW1441" s="12" t="s">
        <v>41</v>
      </c>
      <c r="AX1441" s="12" t="s">
        <v>79</v>
      </c>
      <c r="AY1441" s="219" t="s">
        <v>151</v>
      </c>
    </row>
    <row r="1442" spans="2:65" s="13" customFormat="1" x14ac:dyDescent="0.3">
      <c r="B1442" s="220"/>
      <c r="C1442" s="221"/>
      <c r="D1442" s="207" t="s">
        <v>162</v>
      </c>
      <c r="E1442" s="232" t="s">
        <v>77</v>
      </c>
      <c r="F1442" s="233" t="s">
        <v>1535</v>
      </c>
      <c r="G1442" s="221"/>
      <c r="H1442" s="234">
        <v>33.06</v>
      </c>
      <c r="I1442" s="226"/>
      <c r="J1442" s="221"/>
      <c r="K1442" s="221"/>
      <c r="L1442" s="227"/>
      <c r="M1442" s="228"/>
      <c r="N1442" s="229"/>
      <c r="O1442" s="229"/>
      <c r="P1442" s="229"/>
      <c r="Q1442" s="229"/>
      <c r="R1442" s="229"/>
      <c r="S1442" s="229"/>
      <c r="T1442" s="230"/>
      <c r="AT1442" s="231" t="s">
        <v>162</v>
      </c>
      <c r="AU1442" s="231" t="s">
        <v>90</v>
      </c>
      <c r="AV1442" s="13" t="s">
        <v>90</v>
      </c>
      <c r="AW1442" s="13" t="s">
        <v>41</v>
      </c>
      <c r="AX1442" s="13" t="s">
        <v>79</v>
      </c>
      <c r="AY1442" s="231" t="s">
        <v>151</v>
      </c>
    </row>
    <row r="1443" spans="2:65" s="14" customFormat="1" x14ac:dyDescent="0.3">
      <c r="B1443" s="235"/>
      <c r="C1443" s="236"/>
      <c r="D1443" s="222" t="s">
        <v>162</v>
      </c>
      <c r="E1443" s="237" t="s">
        <v>77</v>
      </c>
      <c r="F1443" s="238" t="s">
        <v>174</v>
      </c>
      <c r="G1443" s="236"/>
      <c r="H1443" s="239">
        <v>202.07</v>
      </c>
      <c r="I1443" s="240"/>
      <c r="J1443" s="236"/>
      <c r="K1443" s="236"/>
      <c r="L1443" s="241"/>
      <c r="M1443" s="242"/>
      <c r="N1443" s="243"/>
      <c r="O1443" s="243"/>
      <c r="P1443" s="243"/>
      <c r="Q1443" s="243"/>
      <c r="R1443" s="243"/>
      <c r="S1443" s="243"/>
      <c r="T1443" s="244"/>
      <c r="AT1443" s="245" t="s">
        <v>162</v>
      </c>
      <c r="AU1443" s="245" t="s">
        <v>90</v>
      </c>
      <c r="AV1443" s="14" t="s">
        <v>158</v>
      </c>
      <c r="AW1443" s="14" t="s">
        <v>41</v>
      </c>
      <c r="AX1443" s="14" t="s">
        <v>23</v>
      </c>
      <c r="AY1443" s="245" t="s">
        <v>151</v>
      </c>
    </row>
    <row r="1444" spans="2:65" s="1" customFormat="1" ht="31.5" customHeight="1" x14ac:dyDescent="0.3">
      <c r="B1444" s="36"/>
      <c r="C1444" s="195" t="s">
        <v>1541</v>
      </c>
      <c r="D1444" s="195" t="s">
        <v>153</v>
      </c>
      <c r="E1444" s="196" t="s">
        <v>1542</v>
      </c>
      <c r="F1444" s="197" t="s">
        <v>1543</v>
      </c>
      <c r="G1444" s="198" t="s">
        <v>156</v>
      </c>
      <c r="H1444" s="199">
        <v>12.61</v>
      </c>
      <c r="I1444" s="200"/>
      <c r="J1444" s="201">
        <f>ROUND(I1444*H1444,2)</f>
        <v>0</v>
      </c>
      <c r="K1444" s="197" t="s">
        <v>157</v>
      </c>
      <c r="L1444" s="56"/>
      <c r="M1444" s="202" t="s">
        <v>77</v>
      </c>
      <c r="N1444" s="203" t="s">
        <v>50</v>
      </c>
      <c r="O1444" s="37"/>
      <c r="P1444" s="204">
        <f>O1444*H1444</f>
        <v>0</v>
      </c>
      <c r="Q1444" s="204">
        <v>1.04E-5</v>
      </c>
      <c r="R1444" s="204">
        <f>Q1444*H1444</f>
        <v>1.31144E-4</v>
      </c>
      <c r="S1444" s="204">
        <v>0</v>
      </c>
      <c r="T1444" s="205">
        <f>S1444*H1444</f>
        <v>0</v>
      </c>
      <c r="AR1444" s="19" t="s">
        <v>271</v>
      </c>
      <c r="AT1444" s="19" t="s">
        <v>153</v>
      </c>
      <c r="AU1444" s="19" t="s">
        <v>90</v>
      </c>
      <c r="AY1444" s="19" t="s">
        <v>151</v>
      </c>
      <c r="BE1444" s="206">
        <f>IF(N1444="základní",J1444,0)</f>
        <v>0</v>
      </c>
      <c r="BF1444" s="206">
        <f>IF(N1444="snížená",J1444,0)</f>
        <v>0</v>
      </c>
      <c r="BG1444" s="206">
        <f>IF(N1444="zákl. přenesená",J1444,0)</f>
        <v>0</v>
      </c>
      <c r="BH1444" s="206">
        <f>IF(N1444="sníž. přenesená",J1444,0)</f>
        <v>0</v>
      </c>
      <c r="BI1444" s="206">
        <f>IF(N1444="nulová",J1444,0)</f>
        <v>0</v>
      </c>
      <c r="BJ1444" s="19" t="s">
        <v>90</v>
      </c>
      <c r="BK1444" s="206">
        <f>ROUND(I1444*H1444,2)</f>
        <v>0</v>
      </c>
      <c r="BL1444" s="19" t="s">
        <v>271</v>
      </c>
      <c r="BM1444" s="19" t="s">
        <v>1544</v>
      </c>
    </row>
    <row r="1445" spans="2:65" s="1" customFormat="1" ht="27" x14ac:dyDescent="0.3">
      <c r="B1445" s="36"/>
      <c r="C1445" s="58"/>
      <c r="D1445" s="207" t="s">
        <v>160</v>
      </c>
      <c r="E1445" s="58"/>
      <c r="F1445" s="208" t="s">
        <v>1545</v>
      </c>
      <c r="G1445" s="58"/>
      <c r="H1445" s="58"/>
      <c r="I1445" s="163"/>
      <c r="J1445" s="58"/>
      <c r="K1445" s="58"/>
      <c r="L1445" s="56"/>
      <c r="M1445" s="73"/>
      <c r="N1445" s="37"/>
      <c r="O1445" s="37"/>
      <c r="P1445" s="37"/>
      <c r="Q1445" s="37"/>
      <c r="R1445" s="37"/>
      <c r="S1445" s="37"/>
      <c r="T1445" s="74"/>
      <c r="AT1445" s="19" t="s">
        <v>160</v>
      </c>
      <c r="AU1445" s="19" t="s">
        <v>90</v>
      </c>
    </row>
    <row r="1446" spans="2:65" s="12" customFormat="1" x14ac:dyDescent="0.3">
      <c r="B1446" s="209"/>
      <c r="C1446" s="210"/>
      <c r="D1446" s="207" t="s">
        <v>162</v>
      </c>
      <c r="E1446" s="211" t="s">
        <v>77</v>
      </c>
      <c r="F1446" s="212" t="s">
        <v>163</v>
      </c>
      <c r="G1446" s="210"/>
      <c r="H1446" s="213" t="s">
        <v>77</v>
      </c>
      <c r="I1446" s="214"/>
      <c r="J1446" s="210"/>
      <c r="K1446" s="210"/>
      <c r="L1446" s="215"/>
      <c r="M1446" s="216"/>
      <c r="N1446" s="217"/>
      <c r="O1446" s="217"/>
      <c r="P1446" s="217"/>
      <c r="Q1446" s="217"/>
      <c r="R1446" s="217"/>
      <c r="S1446" s="217"/>
      <c r="T1446" s="218"/>
      <c r="AT1446" s="219" t="s">
        <v>162</v>
      </c>
      <c r="AU1446" s="219" t="s">
        <v>90</v>
      </c>
      <c r="AV1446" s="12" t="s">
        <v>23</v>
      </c>
      <c r="AW1446" s="12" t="s">
        <v>41</v>
      </c>
      <c r="AX1446" s="12" t="s">
        <v>79</v>
      </c>
      <c r="AY1446" s="219" t="s">
        <v>151</v>
      </c>
    </row>
    <row r="1447" spans="2:65" s="12" customFormat="1" x14ac:dyDescent="0.3">
      <c r="B1447" s="209"/>
      <c r="C1447" s="210"/>
      <c r="D1447" s="207" t="s">
        <v>162</v>
      </c>
      <c r="E1447" s="211" t="s">
        <v>77</v>
      </c>
      <c r="F1447" s="212" t="s">
        <v>1530</v>
      </c>
      <c r="G1447" s="210"/>
      <c r="H1447" s="213" t="s">
        <v>77</v>
      </c>
      <c r="I1447" s="214"/>
      <c r="J1447" s="210"/>
      <c r="K1447" s="210"/>
      <c r="L1447" s="215"/>
      <c r="M1447" s="216"/>
      <c r="N1447" s="217"/>
      <c r="O1447" s="217"/>
      <c r="P1447" s="217"/>
      <c r="Q1447" s="217"/>
      <c r="R1447" s="217"/>
      <c r="S1447" s="217"/>
      <c r="T1447" s="218"/>
      <c r="AT1447" s="219" t="s">
        <v>162</v>
      </c>
      <c r="AU1447" s="219" t="s">
        <v>90</v>
      </c>
      <c r="AV1447" s="12" t="s">
        <v>23</v>
      </c>
      <c r="AW1447" s="12" t="s">
        <v>41</v>
      </c>
      <c r="AX1447" s="12" t="s">
        <v>79</v>
      </c>
      <c r="AY1447" s="219" t="s">
        <v>151</v>
      </c>
    </row>
    <row r="1448" spans="2:65" s="13" customFormat="1" x14ac:dyDescent="0.3">
      <c r="B1448" s="220"/>
      <c r="C1448" s="221"/>
      <c r="D1448" s="207" t="s">
        <v>162</v>
      </c>
      <c r="E1448" s="232" t="s">
        <v>77</v>
      </c>
      <c r="F1448" s="233" t="s">
        <v>1531</v>
      </c>
      <c r="G1448" s="221"/>
      <c r="H1448" s="234">
        <v>12.61</v>
      </c>
      <c r="I1448" s="226"/>
      <c r="J1448" s="221"/>
      <c r="K1448" s="221"/>
      <c r="L1448" s="227"/>
      <c r="M1448" s="272"/>
      <c r="N1448" s="273"/>
      <c r="O1448" s="273"/>
      <c r="P1448" s="273"/>
      <c r="Q1448" s="273"/>
      <c r="R1448" s="273"/>
      <c r="S1448" s="273"/>
      <c r="T1448" s="274"/>
      <c r="AT1448" s="231" t="s">
        <v>162</v>
      </c>
      <c r="AU1448" s="231" t="s">
        <v>90</v>
      </c>
      <c r="AV1448" s="13" t="s">
        <v>90</v>
      </c>
      <c r="AW1448" s="13" t="s">
        <v>41</v>
      </c>
      <c r="AX1448" s="13" t="s">
        <v>23</v>
      </c>
      <c r="AY1448" s="231" t="s">
        <v>151</v>
      </c>
    </row>
    <row r="1449" spans="2:65" s="1" customFormat="1" ht="6.95" customHeight="1" x14ac:dyDescent="0.3">
      <c r="B1449" s="51"/>
      <c r="C1449" s="52"/>
      <c r="D1449" s="52"/>
      <c r="E1449" s="52"/>
      <c r="F1449" s="52"/>
      <c r="G1449" s="52"/>
      <c r="H1449" s="52"/>
      <c r="I1449" s="139"/>
      <c r="J1449" s="52"/>
      <c r="K1449" s="52"/>
      <c r="L1449" s="56"/>
    </row>
  </sheetData>
  <sheetProtection password="CC35" sheet="1" objects="1" scenarios="1" formatColumns="0" formatRows="0" sort="0" autoFilter="0"/>
  <autoFilter ref="C106:K106"/>
  <mergeCells count="12">
    <mergeCell ref="E97:H97"/>
    <mergeCell ref="E99:H99"/>
    <mergeCell ref="E7:H7"/>
    <mergeCell ref="E9:H9"/>
    <mergeCell ref="E11:H11"/>
    <mergeCell ref="E26:H26"/>
    <mergeCell ref="E47:H47"/>
    <mergeCell ref="G1:H1"/>
    <mergeCell ref="L2:V2"/>
    <mergeCell ref="E49:H49"/>
    <mergeCell ref="E51:H51"/>
    <mergeCell ref="E95:H95"/>
  </mergeCells>
  <hyperlinks>
    <hyperlink ref="F1:G1" location="C2" tooltip="Krycí list soupisu" display="1) Krycí list soupisu"/>
    <hyperlink ref="G1:H1" location="C58" tooltip="Rekapitulace" display="2) Rekapitulace"/>
    <hyperlink ref="J1" location="C106" tooltip="Soupis prací" display="3) Soupis prací"/>
    <hyperlink ref="L1:V1" location="'Rekapitulace stavby'!C2" tooltip="Rekapitulace stavby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449"/>
  <sheetViews>
    <sheetView showGridLines="0" workbookViewId="0">
      <pane ySplit="1" topLeftCell="A100" activePane="bottomLeft" state="frozen"/>
      <selection pane="bottomLeft" activeCell="I115" sqref="I115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5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 x14ac:dyDescent="0.3">
      <c r="A1" s="17"/>
      <c r="B1" s="281"/>
      <c r="C1" s="281"/>
      <c r="D1" s="280" t="s">
        <v>1</v>
      </c>
      <c r="E1" s="281"/>
      <c r="F1" s="282" t="s">
        <v>1603</v>
      </c>
      <c r="G1" s="409" t="s">
        <v>1604</v>
      </c>
      <c r="H1" s="409"/>
      <c r="I1" s="286"/>
      <c r="J1" s="282" t="s">
        <v>1605</v>
      </c>
      <c r="K1" s="280" t="s">
        <v>98</v>
      </c>
      <c r="L1" s="282" t="s">
        <v>1606</v>
      </c>
      <c r="M1" s="282"/>
      <c r="N1" s="282"/>
      <c r="O1" s="282"/>
      <c r="P1" s="282"/>
      <c r="Q1" s="282"/>
      <c r="R1" s="282"/>
      <c r="S1" s="282"/>
      <c r="T1" s="282"/>
      <c r="U1" s="278"/>
      <c r="V1" s="278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</row>
    <row r="2" spans="1:70" ht="36.950000000000003" customHeight="1" x14ac:dyDescent="0.3"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AT2" s="19" t="s">
        <v>94</v>
      </c>
    </row>
    <row r="3" spans="1:70" ht="6.95" customHeight="1" x14ac:dyDescent="0.3">
      <c r="B3" s="20"/>
      <c r="C3" s="21"/>
      <c r="D3" s="21"/>
      <c r="E3" s="21"/>
      <c r="F3" s="21"/>
      <c r="G3" s="21"/>
      <c r="H3" s="21"/>
      <c r="I3" s="116"/>
      <c r="J3" s="21"/>
      <c r="K3" s="22"/>
      <c r="AT3" s="19" t="s">
        <v>23</v>
      </c>
    </row>
    <row r="4" spans="1:70" ht="36.950000000000003" customHeight="1" x14ac:dyDescent="0.3">
      <c r="B4" s="23"/>
      <c r="C4" s="24"/>
      <c r="D4" s="25" t="s">
        <v>99</v>
      </c>
      <c r="E4" s="24"/>
      <c r="F4" s="24"/>
      <c r="G4" s="24"/>
      <c r="H4" s="24"/>
      <c r="I4" s="117"/>
      <c r="J4" s="24"/>
      <c r="K4" s="26"/>
      <c r="M4" s="27" t="s">
        <v>10</v>
      </c>
      <c r="AT4" s="19" t="s">
        <v>4</v>
      </c>
    </row>
    <row r="5" spans="1:70" ht="6.95" customHeight="1" x14ac:dyDescent="0.3">
      <c r="B5" s="23"/>
      <c r="C5" s="24"/>
      <c r="D5" s="24"/>
      <c r="E5" s="24"/>
      <c r="F5" s="24"/>
      <c r="G5" s="24"/>
      <c r="H5" s="24"/>
      <c r="I5" s="117"/>
      <c r="J5" s="24"/>
      <c r="K5" s="26"/>
    </row>
    <row r="6" spans="1:70" ht="15" x14ac:dyDescent="0.3">
      <c r="B6" s="23"/>
      <c r="C6" s="24"/>
      <c r="D6" s="32" t="s">
        <v>16</v>
      </c>
      <c r="E6" s="24"/>
      <c r="F6" s="24"/>
      <c r="G6" s="24"/>
      <c r="H6" s="24"/>
      <c r="I6" s="117"/>
      <c r="J6" s="24"/>
      <c r="K6" s="26"/>
    </row>
    <row r="7" spans="1:70" ht="22.5" customHeight="1" x14ac:dyDescent="0.3">
      <c r="B7" s="23"/>
      <c r="C7" s="24"/>
      <c r="D7" s="24"/>
      <c r="E7" s="410" t="str">
        <f>'Rekapitulace stavby'!K6</f>
        <v>Stavební úpravy - zateplení BD Květná č.p. 44, 46</v>
      </c>
      <c r="F7" s="402"/>
      <c r="G7" s="402"/>
      <c r="H7" s="402"/>
      <c r="I7" s="117"/>
      <c r="J7" s="24"/>
      <c r="K7" s="26"/>
    </row>
    <row r="8" spans="1:70" ht="15" x14ac:dyDescent="0.3">
      <c r="B8" s="23"/>
      <c r="C8" s="24"/>
      <c r="D8" s="32" t="s">
        <v>100</v>
      </c>
      <c r="E8" s="24"/>
      <c r="F8" s="24"/>
      <c r="G8" s="24"/>
      <c r="H8" s="24"/>
      <c r="I8" s="117"/>
      <c r="J8" s="24"/>
      <c r="K8" s="26"/>
    </row>
    <row r="9" spans="1:70" s="1" customFormat="1" ht="22.5" customHeight="1" x14ac:dyDescent="0.3">
      <c r="B9" s="36"/>
      <c r="C9" s="37"/>
      <c r="D9" s="37"/>
      <c r="E9" s="410" t="s">
        <v>101</v>
      </c>
      <c r="F9" s="386"/>
      <c r="G9" s="386"/>
      <c r="H9" s="386"/>
      <c r="I9" s="118"/>
      <c r="J9" s="37"/>
      <c r="K9" s="40"/>
    </row>
    <row r="10" spans="1:70" s="1" customFormat="1" ht="15" x14ac:dyDescent="0.3">
      <c r="B10" s="36"/>
      <c r="C10" s="37"/>
      <c r="D10" s="32" t="s">
        <v>102</v>
      </c>
      <c r="E10" s="37"/>
      <c r="F10" s="37"/>
      <c r="G10" s="37"/>
      <c r="H10" s="37"/>
      <c r="I10" s="118"/>
      <c r="J10" s="37"/>
      <c r="K10" s="40"/>
    </row>
    <row r="11" spans="1:70" s="1" customFormat="1" ht="36.950000000000003" customHeight="1" x14ac:dyDescent="0.3">
      <c r="B11" s="36"/>
      <c r="C11" s="37"/>
      <c r="D11" s="37"/>
      <c r="E11" s="411" t="s">
        <v>1546</v>
      </c>
      <c r="F11" s="386"/>
      <c r="G11" s="386"/>
      <c r="H11" s="386"/>
      <c r="I11" s="118"/>
      <c r="J11" s="37"/>
      <c r="K11" s="40"/>
    </row>
    <row r="12" spans="1:70" s="1" customFormat="1" x14ac:dyDescent="0.3">
      <c r="B12" s="36"/>
      <c r="C12" s="37"/>
      <c r="D12" s="37"/>
      <c r="E12" s="37"/>
      <c r="F12" s="37"/>
      <c r="G12" s="37"/>
      <c r="H12" s="37"/>
      <c r="I12" s="118"/>
      <c r="J12" s="37"/>
      <c r="K12" s="40"/>
    </row>
    <row r="13" spans="1:70" s="1" customFormat="1" ht="14.45" customHeight="1" x14ac:dyDescent="0.3">
      <c r="B13" s="36"/>
      <c r="C13" s="37"/>
      <c r="D13" s="32" t="s">
        <v>19</v>
      </c>
      <c r="E13" s="37"/>
      <c r="F13" s="30" t="s">
        <v>20</v>
      </c>
      <c r="G13" s="37"/>
      <c r="H13" s="37"/>
      <c r="I13" s="119" t="s">
        <v>21</v>
      </c>
      <c r="J13" s="30" t="s">
        <v>77</v>
      </c>
      <c r="K13" s="40"/>
    </row>
    <row r="14" spans="1:70" s="1" customFormat="1" ht="14.45" customHeight="1" x14ac:dyDescent="0.3">
      <c r="B14" s="36"/>
      <c r="C14" s="37"/>
      <c r="D14" s="32" t="s">
        <v>24</v>
      </c>
      <c r="E14" s="37"/>
      <c r="F14" s="30" t="s">
        <v>1547</v>
      </c>
      <c r="G14" s="37"/>
      <c r="H14" s="37"/>
      <c r="I14" s="119" t="s">
        <v>26</v>
      </c>
      <c r="J14" s="120" t="str">
        <f>'Rekapitulace stavby'!AN8</f>
        <v>Vyplň údaj</v>
      </c>
      <c r="K14" s="40"/>
    </row>
    <row r="15" spans="1:70" s="1" customFormat="1" ht="10.9" customHeight="1" x14ac:dyDescent="0.3">
      <c r="B15" s="36"/>
      <c r="C15" s="37"/>
      <c r="D15" s="37"/>
      <c r="E15" s="37"/>
      <c r="F15" s="37"/>
      <c r="G15" s="37"/>
      <c r="H15" s="37"/>
      <c r="I15" s="118"/>
      <c r="J15" s="37"/>
      <c r="K15" s="40"/>
    </row>
    <row r="16" spans="1:70" s="1" customFormat="1" ht="14.45" customHeight="1" x14ac:dyDescent="0.3">
      <c r="B16" s="36"/>
      <c r="C16" s="37"/>
      <c r="D16" s="32" t="s">
        <v>29</v>
      </c>
      <c r="E16" s="37"/>
      <c r="F16" s="37"/>
      <c r="G16" s="37"/>
      <c r="H16" s="37"/>
      <c r="I16" s="119" t="s">
        <v>30</v>
      </c>
      <c r="J16" s="30" t="s">
        <v>31</v>
      </c>
      <c r="K16" s="40"/>
    </row>
    <row r="17" spans="2:11" s="1" customFormat="1" ht="18" customHeight="1" x14ac:dyDescent="0.3">
      <c r="B17" s="36"/>
      <c r="C17" s="37"/>
      <c r="D17" s="37"/>
      <c r="E17" s="30" t="s">
        <v>32</v>
      </c>
      <c r="F17" s="37"/>
      <c r="G17" s="37"/>
      <c r="H17" s="37"/>
      <c r="I17" s="119" t="s">
        <v>33</v>
      </c>
      <c r="J17" s="30" t="s">
        <v>34</v>
      </c>
      <c r="K17" s="40"/>
    </row>
    <row r="18" spans="2:11" s="1" customFormat="1" ht="6.95" customHeight="1" x14ac:dyDescent="0.3">
      <c r="B18" s="36"/>
      <c r="C18" s="37"/>
      <c r="D18" s="37"/>
      <c r="E18" s="37"/>
      <c r="F18" s="37"/>
      <c r="G18" s="37"/>
      <c r="H18" s="37"/>
      <c r="I18" s="118"/>
      <c r="J18" s="37"/>
      <c r="K18" s="40"/>
    </row>
    <row r="19" spans="2:11" s="1" customFormat="1" ht="14.45" customHeight="1" x14ac:dyDescent="0.3">
      <c r="B19" s="36"/>
      <c r="C19" s="37"/>
      <c r="D19" s="32" t="s">
        <v>35</v>
      </c>
      <c r="E19" s="37"/>
      <c r="F19" s="37"/>
      <c r="G19" s="37"/>
      <c r="H19" s="37"/>
      <c r="I19" s="119" t="s">
        <v>30</v>
      </c>
      <c r="J19" s="30" t="str">
        <f>IF('Rekapitulace stavby'!AN13="Vyplň údaj","",IF('Rekapitulace stavby'!AN13="","",'Rekapitulace stavby'!AN13))</f>
        <v/>
      </c>
      <c r="K19" s="40"/>
    </row>
    <row r="20" spans="2:11" s="1" customFormat="1" ht="18" customHeight="1" x14ac:dyDescent="0.3">
      <c r="B20" s="36"/>
      <c r="C20" s="37"/>
      <c r="D20" s="37"/>
      <c r="E20" s="30" t="str">
        <f>IF('Rekapitulace stavby'!E14="Vyplň údaj","",IF('Rekapitulace stavby'!E14="","",'Rekapitulace stavby'!E14))</f>
        <v/>
      </c>
      <c r="F20" s="37"/>
      <c r="G20" s="37"/>
      <c r="H20" s="37"/>
      <c r="I20" s="119" t="s">
        <v>33</v>
      </c>
      <c r="J20" s="30" t="str">
        <f>IF('Rekapitulace stavby'!AN14="Vyplň údaj","",IF('Rekapitulace stavby'!AN14="","",'Rekapitulace stavby'!AN14))</f>
        <v/>
      </c>
      <c r="K20" s="40"/>
    </row>
    <row r="21" spans="2:11" s="1" customFormat="1" ht="6.95" customHeight="1" x14ac:dyDescent="0.3">
      <c r="B21" s="36"/>
      <c r="C21" s="37"/>
      <c r="D21" s="37"/>
      <c r="E21" s="37"/>
      <c r="F21" s="37"/>
      <c r="G21" s="37"/>
      <c r="H21" s="37"/>
      <c r="I21" s="118"/>
      <c r="J21" s="37"/>
      <c r="K21" s="40"/>
    </row>
    <row r="22" spans="2:11" s="1" customFormat="1" ht="14.45" customHeight="1" x14ac:dyDescent="0.3">
      <c r="B22" s="36"/>
      <c r="C22" s="37"/>
      <c r="D22" s="32" t="s">
        <v>37</v>
      </c>
      <c r="E22" s="37"/>
      <c r="F22" s="37"/>
      <c r="G22" s="37"/>
      <c r="H22" s="37"/>
      <c r="I22" s="119" t="s">
        <v>30</v>
      </c>
      <c r="J22" s="30" t="s">
        <v>38</v>
      </c>
      <c r="K22" s="40"/>
    </row>
    <row r="23" spans="2:11" s="1" customFormat="1" ht="18" customHeight="1" x14ac:dyDescent="0.3">
      <c r="B23" s="36"/>
      <c r="C23" s="37"/>
      <c r="D23" s="37"/>
      <c r="E23" s="30" t="s">
        <v>39</v>
      </c>
      <c r="F23" s="37"/>
      <c r="G23" s="37"/>
      <c r="H23" s="37"/>
      <c r="I23" s="119" t="s">
        <v>33</v>
      </c>
      <c r="J23" s="30" t="s">
        <v>40</v>
      </c>
      <c r="K23" s="40"/>
    </row>
    <row r="24" spans="2:11" s="1" customFormat="1" ht="6.95" customHeight="1" x14ac:dyDescent="0.3">
      <c r="B24" s="36"/>
      <c r="C24" s="37"/>
      <c r="D24" s="37"/>
      <c r="E24" s="37"/>
      <c r="F24" s="37"/>
      <c r="G24" s="37"/>
      <c r="H24" s="37"/>
      <c r="I24" s="118"/>
      <c r="J24" s="37"/>
      <c r="K24" s="40"/>
    </row>
    <row r="25" spans="2:11" s="1" customFormat="1" ht="14.45" customHeight="1" x14ac:dyDescent="0.3">
      <c r="B25" s="36"/>
      <c r="C25" s="37"/>
      <c r="D25" s="32" t="s">
        <v>42</v>
      </c>
      <c r="E25" s="37"/>
      <c r="F25" s="37"/>
      <c r="G25" s="37"/>
      <c r="H25" s="37"/>
      <c r="I25" s="118"/>
      <c r="J25" s="37"/>
      <c r="K25" s="40"/>
    </row>
    <row r="26" spans="2:11" s="7" customFormat="1" ht="22.5" customHeight="1" x14ac:dyDescent="0.3">
      <c r="B26" s="121"/>
      <c r="C26" s="122"/>
      <c r="D26" s="122"/>
      <c r="E26" s="405" t="s">
        <v>77</v>
      </c>
      <c r="F26" s="413"/>
      <c r="G26" s="413"/>
      <c r="H26" s="413"/>
      <c r="I26" s="123"/>
      <c r="J26" s="122"/>
      <c r="K26" s="124"/>
    </row>
    <row r="27" spans="2:11" s="1" customFormat="1" ht="6.95" customHeight="1" x14ac:dyDescent="0.3">
      <c r="B27" s="36"/>
      <c r="C27" s="37"/>
      <c r="D27" s="37"/>
      <c r="E27" s="37"/>
      <c r="F27" s="37"/>
      <c r="G27" s="37"/>
      <c r="H27" s="37"/>
      <c r="I27" s="118"/>
      <c r="J27" s="37"/>
      <c r="K27" s="40"/>
    </row>
    <row r="28" spans="2:11" s="1" customFormat="1" ht="6.95" customHeight="1" x14ac:dyDescent="0.3">
      <c r="B28" s="36"/>
      <c r="C28" s="37"/>
      <c r="D28" s="81"/>
      <c r="E28" s="81"/>
      <c r="F28" s="81"/>
      <c r="G28" s="81"/>
      <c r="H28" s="81"/>
      <c r="I28" s="125"/>
      <c r="J28" s="81"/>
      <c r="K28" s="126"/>
    </row>
    <row r="29" spans="2:11" s="1" customFormat="1" ht="25.35" customHeight="1" x14ac:dyDescent="0.3">
      <c r="B29" s="36"/>
      <c r="C29" s="37"/>
      <c r="D29" s="127" t="s">
        <v>44</v>
      </c>
      <c r="E29" s="37"/>
      <c r="F29" s="37"/>
      <c r="G29" s="37"/>
      <c r="H29" s="37"/>
      <c r="I29" s="118"/>
      <c r="J29" s="128">
        <f>ROUND(J107,2)</f>
        <v>0</v>
      </c>
      <c r="K29" s="40"/>
    </row>
    <row r="30" spans="2:11" s="1" customFormat="1" ht="6.95" customHeight="1" x14ac:dyDescent="0.3">
      <c r="B30" s="36"/>
      <c r="C30" s="37"/>
      <c r="D30" s="81"/>
      <c r="E30" s="81"/>
      <c r="F30" s="81"/>
      <c r="G30" s="81"/>
      <c r="H30" s="81"/>
      <c r="I30" s="125"/>
      <c r="J30" s="81"/>
      <c r="K30" s="126"/>
    </row>
    <row r="31" spans="2:11" s="1" customFormat="1" ht="14.45" customHeight="1" x14ac:dyDescent="0.3">
      <c r="B31" s="36"/>
      <c r="C31" s="37"/>
      <c r="D31" s="37"/>
      <c r="E31" s="37"/>
      <c r="F31" s="41" t="s">
        <v>46</v>
      </c>
      <c r="G31" s="37"/>
      <c r="H31" s="37"/>
      <c r="I31" s="129" t="s">
        <v>45</v>
      </c>
      <c r="J31" s="41" t="s">
        <v>47</v>
      </c>
      <c r="K31" s="40"/>
    </row>
    <row r="32" spans="2:11" s="1" customFormat="1" ht="14.45" customHeight="1" x14ac:dyDescent="0.3">
      <c r="B32" s="36"/>
      <c r="C32" s="37"/>
      <c r="D32" s="44" t="s">
        <v>48</v>
      </c>
      <c r="E32" s="44" t="s">
        <v>49</v>
      </c>
      <c r="F32" s="130">
        <f>ROUND(SUM(BE107:BE1448), 2)</f>
        <v>0</v>
      </c>
      <c r="G32" s="37"/>
      <c r="H32" s="37"/>
      <c r="I32" s="131">
        <v>0.21</v>
      </c>
      <c r="J32" s="130">
        <f>ROUND(ROUND((SUM(BE107:BE1448)), 2)*I32, 2)</f>
        <v>0</v>
      </c>
      <c r="K32" s="40"/>
    </row>
    <row r="33" spans="2:11" s="1" customFormat="1" ht="14.45" customHeight="1" x14ac:dyDescent="0.3">
      <c r="B33" s="36"/>
      <c r="C33" s="37"/>
      <c r="D33" s="37"/>
      <c r="E33" s="44" t="s">
        <v>50</v>
      </c>
      <c r="F33" s="130">
        <f>ROUND(SUM(BF107:BF1448), 2)</f>
        <v>0</v>
      </c>
      <c r="G33" s="37"/>
      <c r="H33" s="37"/>
      <c r="I33" s="131">
        <v>0.15</v>
      </c>
      <c r="J33" s="130">
        <f>ROUND(ROUND((SUM(BF107:BF1448)), 2)*I33, 2)</f>
        <v>0</v>
      </c>
      <c r="K33" s="40"/>
    </row>
    <row r="34" spans="2:11" s="1" customFormat="1" ht="14.45" hidden="1" customHeight="1" x14ac:dyDescent="0.3">
      <c r="B34" s="36"/>
      <c r="C34" s="37"/>
      <c r="D34" s="37"/>
      <c r="E34" s="44" t="s">
        <v>51</v>
      </c>
      <c r="F34" s="130">
        <f>ROUND(SUM(BG107:BG1448), 2)</f>
        <v>0</v>
      </c>
      <c r="G34" s="37"/>
      <c r="H34" s="37"/>
      <c r="I34" s="131">
        <v>0.21</v>
      </c>
      <c r="J34" s="130">
        <v>0</v>
      </c>
      <c r="K34" s="40"/>
    </row>
    <row r="35" spans="2:11" s="1" customFormat="1" ht="14.45" hidden="1" customHeight="1" x14ac:dyDescent="0.3">
      <c r="B35" s="36"/>
      <c r="C35" s="37"/>
      <c r="D35" s="37"/>
      <c r="E35" s="44" t="s">
        <v>52</v>
      </c>
      <c r="F35" s="130">
        <f>ROUND(SUM(BH107:BH1448), 2)</f>
        <v>0</v>
      </c>
      <c r="G35" s="37"/>
      <c r="H35" s="37"/>
      <c r="I35" s="131">
        <v>0.15</v>
      </c>
      <c r="J35" s="130">
        <v>0</v>
      </c>
      <c r="K35" s="40"/>
    </row>
    <row r="36" spans="2:11" s="1" customFormat="1" ht="14.45" hidden="1" customHeight="1" x14ac:dyDescent="0.3">
      <c r="B36" s="36"/>
      <c r="C36" s="37"/>
      <c r="D36" s="37"/>
      <c r="E36" s="44" t="s">
        <v>53</v>
      </c>
      <c r="F36" s="130">
        <f>ROUND(SUM(BI107:BI1448), 2)</f>
        <v>0</v>
      </c>
      <c r="G36" s="37"/>
      <c r="H36" s="37"/>
      <c r="I36" s="131">
        <v>0</v>
      </c>
      <c r="J36" s="130">
        <v>0</v>
      </c>
      <c r="K36" s="40"/>
    </row>
    <row r="37" spans="2:11" s="1" customFormat="1" ht="6.95" customHeight="1" x14ac:dyDescent="0.3">
      <c r="B37" s="36"/>
      <c r="C37" s="37"/>
      <c r="D37" s="37"/>
      <c r="E37" s="37"/>
      <c r="F37" s="37"/>
      <c r="G37" s="37"/>
      <c r="H37" s="37"/>
      <c r="I37" s="118"/>
      <c r="J37" s="37"/>
      <c r="K37" s="40"/>
    </row>
    <row r="38" spans="2:11" s="1" customFormat="1" ht="25.35" customHeight="1" x14ac:dyDescent="0.3">
      <c r="B38" s="36"/>
      <c r="C38" s="132"/>
      <c r="D38" s="133" t="s">
        <v>54</v>
      </c>
      <c r="E38" s="75"/>
      <c r="F38" s="75"/>
      <c r="G38" s="134" t="s">
        <v>55</v>
      </c>
      <c r="H38" s="135" t="s">
        <v>56</v>
      </c>
      <c r="I38" s="136"/>
      <c r="J38" s="137">
        <f>SUM(J29:J36)</f>
        <v>0</v>
      </c>
      <c r="K38" s="138"/>
    </row>
    <row r="39" spans="2:11" s="1" customFormat="1" ht="14.45" customHeight="1" x14ac:dyDescent="0.3">
      <c r="B39" s="51"/>
      <c r="C39" s="52"/>
      <c r="D39" s="52"/>
      <c r="E39" s="52"/>
      <c r="F39" s="52"/>
      <c r="G39" s="52"/>
      <c r="H39" s="52"/>
      <c r="I39" s="139"/>
      <c r="J39" s="52"/>
      <c r="K39" s="53"/>
    </row>
    <row r="43" spans="2:11" s="1" customFormat="1" ht="6.95" customHeight="1" x14ac:dyDescent="0.3">
      <c r="B43" s="140"/>
      <c r="C43" s="141"/>
      <c r="D43" s="141"/>
      <c r="E43" s="141"/>
      <c r="F43" s="141"/>
      <c r="G43" s="141"/>
      <c r="H43" s="141"/>
      <c r="I43" s="142"/>
      <c r="J43" s="141"/>
      <c r="K43" s="143"/>
    </row>
    <row r="44" spans="2:11" s="1" customFormat="1" ht="36.950000000000003" customHeight="1" x14ac:dyDescent="0.3">
      <c r="B44" s="36"/>
      <c r="C44" s="25" t="s">
        <v>105</v>
      </c>
      <c r="D44" s="37"/>
      <c r="E44" s="37"/>
      <c r="F44" s="37"/>
      <c r="G44" s="37"/>
      <c r="H44" s="37"/>
      <c r="I44" s="118"/>
      <c r="J44" s="37"/>
      <c r="K44" s="40"/>
    </row>
    <row r="45" spans="2:11" s="1" customFormat="1" ht="6.95" customHeight="1" x14ac:dyDescent="0.3">
      <c r="B45" s="36"/>
      <c r="C45" s="37"/>
      <c r="D45" s="37"/>
      <c r="E45" s="37"/>
      <c r="F45" s="37"/>
      <c r="G45" s="37"/>
      <c r="H45" s="37"/>
      <c r="I45" s="118"/>
      <c r="J45" s="37"/>
      <c r="K45" s="40"/>
    </row>
    <row r="46" spans="2:11" s="1" customFormat="1" ht="14.45" customHeight="1" x14ac:dyDescent="0.3">
      <c r="B46" s="36"/>
      <c r="C46" s="32" t="s">
        <v>16</v>
      </c>
      <c r="D46" s="37"/>
      <c r="E46" s="37"/>
      <c r="F46" s="37"/>
      <c r="G46" s="37"/>
      <c r="H46" s="37"/>
      <c r="I46" s="118"/>
      <c r="J46" s="37"/>
      <c r="K46" s="40"/>
    </row>
    <row r="47" spans="2:11" s="1" customFormat="1" ht="22.5" customHeight="1" x14ac:dyDescent="0.3">
      <c r="B47" s="36"/>
      <c r="C47" s="37"/>
      <c r="D47" s="37"/>
      <c r="E47" s="410" t="str">
        <f>E7</f>
        <v>Stavební úpravy - zateplení BD Květná č.p. 44, 46</v>
      </c>
      <c r="F47" s="386"/>
      <c r="G47" s="386"/>
      <c r="H47" s="386"/>
      <c r="I47" s="118"/>
      <c r="J47" s="37"/>
      <c r="K47" s="40"/>
    </row>
    <row r="48" spans="2:11" ht="15" x14ac:dyDescent="0.3">
      <c r="B48" s="23"/>
      <c r="C48" s="32" t="s">
        <v>100</v>
      </c>
      <c r="D48" s="24"/>
      <c r="E48" s="24"/>
      <c r="F48" s="24"/>
      <c r="G48" s="24"/>
      <c r="H48" s="24"/>
      <c r="I48" s="117"/>
      <c r="J48" s="24"/>
      <c r="K48" s="26"/>
    </row>
    <row r="49" spans="2:47" s="1" customFormat="1" ht="22.5" customHeight="1" x14ac:dyDescent="0.3">
      <c r="B49" s="36"/>
      <c r="C49" s="37"/>
      <c r="D49" s="37"/>
      <c r="E49" s="410" t="s">
        <v>101</v>
      </c>
      <c r="F49" s="386"/>
      <c r="G49" s="386"/>
      <c r="H49" s="386"/>
      <c r="I49" s="118"/>
      <c r="J49" s="37"/>
      <c r="K49" s="40"/>
    </row>
    <row r="50" spans="2:47" s="1" customFormat="1" ht="14.45" customHeight="1" x14ac:dyDescent="0.3">
      <c r="B50" s="36"/>
      <c r="C50" s="32" t="s">
        <v>102</v>
      </c>
      <c r="D50" s="37"/>
      <c r="E50" s="37"/>
      <c r="F50" s="37"/>
      <c r="G50" s="37"/>
      <c r="H50" s="37"/>
      <c r="I50" s="118"/>
      <c r="J50" s="37"/>
      <c r="K50" s="40"/>
    </row>
    <row r="51" spans="2:47" s="1" customFormat="1" ht="23.25" customHeight="1" x14ac:dyDescent="0.3">
      <c r="B51" s="36"/>
      <c r="C51" s="37"/>
      <c r="D51" s="37"/>
      <c r="E51" s="411" t="str">
        <f>E11</f>
        <v>01/2 - Stavební úpravy Květná č.p. 46</v>
      </c>
      <c r="F51" s="386"/>
      <c r="G51" s="386"/>
      <c r="H51" s="386"/>
      <c r="I51" s="118"/>
      <c r="J51" s="37"/>
      <c r="K51" s="40"/>
    </row>
    <row r="52" spans="2:47" s="1" customFormat="1" ht="6.95" customHeight="1" x14ac:dyDescent="0.3">
      <c r="B52" s="36"/>
      <c r="C52" s="37"/>
      <c r="D52" s="37"/>
      <c r="E52" s="37"/>
      <c r="F52" s="37"/>
      <c r="G52" s="37"/>
      <c r="H52" s="37"/>
      <c r="I52" s="118"/>
      <c r="J52" s="37"/>
      <c r="K52" s="40"/>
    </row>
    <row r="53" spans="2:47" s="1" customFormat="1" ht="18" customHeight="1" x14ac:dyDescent="0.3">
      <c r="B53" s="36"/>
      <c r="C53" s="32" t="s">
        <v>24</v>
      </c>
      <c r="D53" s="37"/>
      <c r="E53" s="37"/>
      <c r="F53" s="30" t="str">
        <f>F14</f>
        <v>Květná 46, Bruntál</v>
      </c>
      <c r="G53" s="37"/>
      <c r="H53" s="37"/>
      <c r="I53" s="119" t="s">
        <v>26</v>
      </c>
      <c r="J53" s="120" t="str">
        <f>IF(J14="","",J14)</f>
        <v>Vyplň údaj</v>
      </c>
      <c r="K53" s="40"/>
    </row>
    <row r="54" spans="2:47" s="1" customFormat="1" ht="6.95" customHeight="1" x14ac:dyDescent="0.3">
      <c r="B54" s="36"/>
      <c r="C54" s="37"/>
      <c r="D54" s="37"/>
      <c r="E54" s="37"/>
      <c r="F54" s="37"/>
      <c r="G54" s="37"/>
      <c r="H54" s="37"/>
      <c r="I54" s="118"/>
      <c r="J54" s="37"/>
      <c r="K54" s="40"/>
    </row>
    <row r="55" spans="2:47" s="1" customFormat="1" ht="15" x14ac:dyDescent="0.3">
      <c r="B55" s="36"/>
      <c r="C55" s="32" t="s">
        <v>29</v>
      </c>
      <c r="D55" s="37"/>
      <c r="E55" s="37"/>
      <c r="F55" s="30" t="str">
        <f>E17</f>
        <v>Hospodářská správa města Bruntál</v>
      </c>
      <c r="G55" s="37"/>
      <c r="H55" s="37"/>
      <c r="I55" s="119" t="s">
        <v>37</v>
      </c>
      <c r="J55" s="30" t="str">
        <f>E23</f>
        <v>IDEAPROJEKT spol.s r.o.</v>
      </c>
      <c r="K55" s="40"/>
    </row>
    <row r="56" spans="2:47" s="1" customFormat="1" ht="14.45" customHeight="1" x14ac:dyDescent="0.3">
      <c r="B56" s="36"/>
      <c r="C56" s="32" t="s">
        <v>35</v>
      </c>
      <c r="D56" s="37"/>
      <c r="E56" s="37"/>
      <c r="F56" s="30" t="str">
        <f>IF(E20="","",E20)</f>
        <v/>
      </c>
      <c r="G56" s="37"/>
      <c r="H56" s="37"/>
      <c r="I56" s="118"/>
      <c r="J56" s="37"/>
      <c r="K56" s="40"/>
    </row>
    <row r="57" spans="2:47" s="1" customFormat="1" ht="10.35" customHeight="1" x14ac:dyDescent="0.3">
      <c r="B57" s="36"/>
      <c r="C57" s="37"/>
      <c r="D57" s="37"/>
      <c r="E57" s="37"/>
      <c r="F57" s="37"/>
      <c r="G57" s="37"/>
      <c r="H57" s="37"/>
      <c r="I57" s="118"/>
      <c r="J57" s="37"/>
      <c r="K57" s="40"/>
    </row>
    <row r="58" spans="2:47" s="1" customFormat="1" ht="29.25" customHeight="1" x14ac:dyDescent="0.3">
      <c r="B58" s="36"/>
      <c r="C58" s="144" t="s">
        <v>106</v>
      </c>
      <c r="D58" s="132"/>
      <c r="E58" s="132"/>
      <c r="F58" s="132"/>
      <c r="G58" s="132"/>
      <c r="H58" s="132"/>
      <c r="I58" s="145"/>
      <c r="J58" s="146" t="s">
        <v>107</v>
      </c>
      <c r="K58" s="147"/>
    </row>
    <row r="59" spans="2:47" s="1" customFormat="1" ht="10.35" customHeight="1" x14ac:dyDescent="0.3">
      <c r="B59" s="36"/>
      <c r="C59" s="37"/>
      <c r="D59" s="37"/>
      <c r="E59" s="37"/>
      <c r="F59" s="37"/>
      <c r="G59" s="37"/>
      <c r="H59" s="37"/>
      <c r="I59" s="118"/>
      <c r="J59" s="37"/>
      <c r="K59" s="40"/>
    </row>
    <row r="60" spans="2:47" s="1" customFormat="1" ht="29.25" customHeight="1" x14ac:dyDescent="0.3">
      <c r="B60" s="36"/>
      <c r="C60" s="148" t="s">
        <v>108</v>
      </c>
      <c r="D60" s="37"/>
      <c r="E60" s="37"/>
      <c r="F60" s="37"/>
      <c r="G60" s="37"/>
      <c r="H60" s="37"/>
      <c r="I60" s="118"/>
      <c r="J60" s="128">
        <f>J107</f>
        <v>0</v>
      </c>
      <c r="K60" s="40"/>
      <c r="AU60" s="19" t="s">
        <v>109</v>
      </c>
    </row>
    <row r="61" spans="2:47" s="8" customFormat="1" ht="24.95" customHeight="1" x14ac:dyDescent="0.3">
      <c r="B61" s="149"/>
      <c r="C61" s="150"/>
      <c r="D61" s="151" t="s">
        <v>110</v>
      </c>
      <c r="E61" s="152"/>
      <c r="F61" s="152"/>
      <c r="G61" s="152"/>
      <c r="H61" s="152"/>
      <c r="I61" s="153"/>
      <c r="J61" s="154">
        <f>J108</f>
        <v>0</v>
      </c>
      <c r="K61" s="155"/>
    </row>
    <row r="62" spans="2:47" s="9" customFormat="1" ht="19.899999999999999" customHeight="1" x14ac:dyDescent="0.3">
      <c r="B62" s="156"/>
      <c r="C62" s="157"/>
      <c r="D62" s="158" t="s">
        <v>111</v>
      </c>
      <c r="E62" s="159"/>
      <c r="F62" s="159"/>
      <c r="G62" s="159"/>
      <c r="H62" s="159"/>
      <c r="I62" s="160"/>
      <c r="J62" s="161">
        <f>J109</f>
        <v>0</v>
      </c>
      <c r="K62" s="162"/>
    </row>
    <row r="63" spans="2:47" s="9" customFormat="1" ht="19.899999999999999" customHeight="1" x14ac:dyDescent="0.3">
      <c r="B63" s="156"/>
      <c r="C63" s="157"/>
      <c r="D63" s="158" t="s">
        <v>112</v>
      </c>
      <c r="E63" s="159"/>
      <c r="F63" s="159"/>
      <c r="G63" s="159"/>
      <c r="H63" s="159"/>
      <c r="I63" s="160"/>
      <c r="J63" s="161">
        <f>J152</f>
        <v>0</v>
      </c>
      <c r="K63" s="162"/>
    </row>
    <row r="64" spans="2:47" s="9" customFormat="1" ht="19.899999999999999" customHeight="1" x14ac:dyDescent="0.3">
      <c r="B64" s="156"/>
      <c r="C64" s="157"/>
      <c r="D64" s="158" t="s">
        <v>113</v>
      </c>
      <c r="E64" s="159"/>
      <c r="F64" s="159"/>
      <c r="G64" s="159"/>
      <c r="H64" s="159"/>
      <c r="I64" s="160"/>
      <c r="J64" s="161">
        <f>J177</f>
        <v>0</v>
      </c>
      <c r="K64" s="162"/>
    </row>
    <row r="65" spans="2:11" s="9" customFormat="1" ht="19.899999999999999" customHeight="1" x14ac:dyDescent="0.3">
      <c r="B65" s="156"/>
      <c r="C65" s="157"/>
      <c r="D65" s="158" t="s">
        <v>114</v>
      </c>
      <c r="E65" s="159"/>
      <c r="F65" s="159"/>
      <c r="G65" s="159"/>
      <c r="H65" s="159"/>
      <c r="I65" s="160"/>
      <c r="J65" s="161">
        <f>J199</f>
        <v>0</v>
      </c>
      <c r="K65" s="162"/>
    </row>
    <row r="66" spans="2:11" s="9" customFormat="1" ht="19.899999999999999" customHeight="1" x14ac:dyDescent="0.3">
      <c r="B66" s="156"/>
      <c r="C66" s="157"/>
      <c r="D66" s="158" t="s">
        <v>115</v>
      </c>
      <c r="E66" s="159"/>
      <c r="F66" s="159"/>
      <c r="G66" s="159"/>
      <c r="H66" s="159"/>
      <c r="I66" s="160"/>
      <c r="J66" s="161">
        <f>J844</f>
        <v>0</v>
      </c>
      <c r="K66" s="162"/>
    </row>
    <row r="67" spans="2:11" s="9" customFormat="1" ht="19.899999999999999" customHeight="1" x14ac:dyDescent="0.3">
      <c r="B67" s="156"/>
      <c r="C67" s="157"/>
      <c r="D67" s="158" t="s">
        <v>116</v>
      </c>
      <c r="E67" s="159"/>
      <c r="F67" s="159"/>
      <c r="G67" s="159"/>
      <c r="H67" s="159"/>
      <c r="I67" s="160"/>
      <c r="J67" s="161">
        <f>J914</f>
        <v>0</v>
      </c>
      <c r="K67" s="162"/>
    </row>
    <row r="68" spans="2:11" s="9" customFormat="1" ht="19.899999999999999" customHeight="1" x14ac:dyDescent="0.3">
      <c r="B68" s="156"/>
      <c r="C68" s="157"/>
      <c r="D68" s="158" t="s">
        <v>117</v>
      </c>
      <c r="E68" s="159"/>
      <c r="F68" s="159"/>
      <c r="G68" s="159"/>
      <c r="H68" s="159"/>
      <c r="I68" s="160"/>
      <c r="J68" s="161">
        <f>J924</f>
        <v>0</v>
      </c>
      <c r="K68" s="162"/>
    </row>
    <row r="69" spans="2:11" s="8" customFormat="1" ht="24.95" customHeight="1" x14ac:dyDescent="0.3">
      <c r="B69" s="149"/>
      <c r="C69" s="150"/>
      <c r="D69" s="151" t="s">
        <v>118</v>
      </c>
      <c r="E69" s="152"/>
      <c r="F69" s="152"/>
      <c r="G69" s="152"/>
      <c r="H69" s="152"/>
      <c r="I69" s="153"/>
      <c r="J69" s="154">
        <f>J927</f>
        <v>0</v>
      </c>
      <c r="K69" s="155"/>
    </row>
    <row r="70" spans="2:11" s="9" customFormat="1" ht="19.899999999999999" customHeight="1" x14ac:dyDescent="0.3">
      <c r="B70" s="156"/>
      <c r="C70" s="157"/>
      <c r="D70" s="158" t="s">
        <v>119</v>
      </c>
      <c r="E70" s="159"/>
      <c r="F70" s="159"/>
      <c r="G70" s="159"/>
      <c r="H70" s="159"/>
      <c r="I70" s="160"/>
      <c r="J70" s="161">
        <f>J928</f>
        <v>0</v>
      </c>
      <c r="K70" s="162"/>
    </row>
    <row r="71" spans="2:11" s="9" customFormat="1" ht="19.899999999999999" customHeight="1" x14ac:dyDescent="0.3">
      <c r="B71" s="156"/>
      <c r="C71" s="157"/>
      <c r="D71" s="158" t="s">
        <v>120</v>
      </c>
      <c r="E71" s="159"/>
      <c r="F71" s="159"/>
      <c r="G71" s="159"/>
      <c r="H71" s="159"/>
      <c r="I71" s="160"/>
      <c r="J71" s="161">
        <f>J948</f>
        <v>0</v>
      </c>
      <c r="K71" s="162"/>
    </row>
    <row r="72" spans="2:11" s="9" customFormat="1" ht="19.899999999999999" customHeight="1" x14ac:dyDescent="0.3">
      <c r="B72" s="156"/>
      <c r="C72" s="157"/>
      <c r="D72" s="158" t="s">
        <v>121</v>
      </c>
      <c r="E72" s="159"/>
      <c r="F72" s="159"/>
      <c r="G72" s="159"/>
      <c r="H72" s="159"/>
      <c r="I72" s="160"/>
      <c r="J72" s="161">
        <f>J1008</f>
        <v>0</v>
      </c>
      <c r="K72" s="162"/>
    </row>
    <row r="73" spans="2:11" s="9" customFormat="1" ht="19.899999999999999" customHeight="1" x14ac:dyDescent="0.3">
      <c r="B73" s="156"/>
      <c r="C73" s="157"/>
      <c r="D73" s="158" t="s">
        <v>122</v>
      </c>
      <c r="E73" s="159"/>
      <c r="F73" s="159"/>
      <c r="G73" s="159"/>
      <c r="H73" s="159"/>
      <c r="I73" s="160"/>
      <c r="J73" s="161">
        <f>J1089</f>
        <v>0</v>
      </c>
      <c r="K73" s="162"/>
    </row>
    <row r="74" spans="2:11" s="9" customFormat="1" ht="19.899999999999999" customHeight="1" x14ac:dyDescent="0.3">
      <c r="B74" s="156"/>
      <c r="C74" s="157"/>
      <c r="D74" s="158" t="s">
        <v>123</v>
      </c>
      <c r="E74" s="159"/>
      <c r="F74" s="159"/>
      <c r="G74" s="159"/>
      <c r="H74" s="159"/>
      <c r="I74" s="160"/>
      <c r="J74" s="161">
        <f>J1092</f>
        <v>0</v>
      </c>
      <c r="K74" s="162"/>
    </row>
    <row r="75" spans="2:11" s="9" customFormat="1" ht="19.899999999999999" customHeight="1" x14ac:dyDescent="0.3">
      <c r="B75" s="156"/>
      <c r="C75" s="157"/>
      <c r="D75" s="158" t="s">
        <v>124</v>
      </c>
      <c r="E75" s="159"/>
      <c r="F75" s="159"/>
      <c r="G75" s="159"/>
      <c r="H75" s="159"/>
      <c r="I75" s="160"/>
      <c r="J75" s="161">
        <f>J1102</f>
        <v>0</v>
      </c>
      <c r="K75" s="162"/>
    </row>
    <row r="76" spans="2:11" s="9" customFormat="1" ht="19.899999999999999" customHeight="1" x14ac:dyDescent="0.3">
      <c r="B76" s="156"/>
      <c r="C76" s="157"/>
      <c r="D76" s="158" t="s">
        <v>125</v>
      </c>
      <c r="E76" s="159"/>
      <c r="F76" s="159"/>
      <c r="G76" s="159"/>
      <c r="H76" s="159"/>
      <c r="I76" s="160"/>
      <c r="J76" s="161">
        <f>J1108</f>
        <v>0</v>
      </c>
      <c r="K76" s="162"/>
    </row>
    <row r="77" spans="2:11" s="9" customFormat="1" ht="19.899999999999999" customHeight="1" x14ac:dyDescent="0.3">
      <c r="B77" s="156"/>
      <c r="C77" s="157"/>
      <c r="D77" s="158" t="s">
        <v>126</v>
      </c>
      <c r="E77" s="159"/>
      <c r="F77" s="159"/>
      <c r="G77" s="159"/>
      <c r="H77" s="159"/>
      <c r="I77" s="160"/>
      <c r="J77" s="161">
        <f>J1115</f>
        <v>0</v>
      </c>
      <c r="K77" s="162"/>
    </row>
    <row r="78" spans="2:11" s="9" customFormat="1" ht="19.899999999999999" customHeight="1" x14ac:dyDescent="0.3">
      <c r="B78" s="156"/>
      <c r="C78" s="157"/>
      <c r="D78" s="158" t="s">
        <v>127</v>
      </c>
      <c r="E78" s="159"/>
      <c r="F78" s="159"/>
      <c r="G78" s="159"/>
      <c r="H78" s="159"/>
      <c r="I78" s="160"/>
      <c r="J78" s="161">
        <f>J1132</f>
        <v>0</v>
      </c>
      <c r="K78" s="162"/>
    </row>
    <row r="79" spans="2:11" s="9" customFormat="1" ht="19.899999999999999" customHeight="1" x14ac:dyDescent="0.3">
      <c r="B79" s="156"/>
      <c r="C79" s="157"/>
      <c r="D79" s="158" t="s">
        <v>128</v>
      </c>
      <c r="E79" s="159"/>
      <c r="F79" s="159"/>
      <c r="G79" s="159"/>
      <c r="H79" s="159"/>
      <c r="I79" s="160"/>
      <c r="J79" s="161">
        <f>J1155</f>
        <v>0</v>
      </c>
      <c r="K79" s="162"/>
    </row>
    <row r="80" spans="2:11" s="9" customFormat="1" ht="19.899999999999999" customHeight="1" x14ac:dyDescent="0.3">
      <c r="B80" s="156"/>
      <c r="C80" s="157"/>
      <c r="D80" s="158" t="s">
        <v>129</v>
      </c>
      <c r="E80" s="159"/>
      <c r="F80" s="159"/>
      <c r="G80" s="159"/>
      <c r="H80" s="159"/>
      <c r="I80" s="160"/>
      <c r="J80" s="161">
        <f>J1225</f>
        <v>0</v>
      </c>
      <c r="K80" s="162"/>
    </row>
    <row r="81" spans="2:12" s="9" customFormat="1" ht="19.899999999999999" customHeight="1" x14ac:dyDescent="0.3">
      <c r="B81" s="156"/>
      <c r="C81" s="157"/>
      <c r="D81" s="158" t="s">
        <v>130</v>
      </c>
      <c r="E81" s="159"/>
      <c r="F81" s="159"/>
      <c r="G81" s="159"/>
      <c r="H81" s="159"/>
      <c r="I81" s="160"/>
      <c r="J81" s="161">
        <f>J1236</f>
        <v>0</v>
      </c>
      <c r="K81" s="162"/>
    </row>
    <row r="82" spans="2:12" s="9" customFormat="1" ht="19.899999999999999" customHeight="1" x14ac:dyDescent="0.3">
      <c r="B82" s="156"/>
      <c r="C82" s="157"/>
      <c r="D82" s="158" t="s">
        <v>131</v>
      </c>
      <c r="E82" s="159"/>
      <c r="F82" s="159"/>
      <c r="G82" s="159"/>
      <c r="H82" s="159"/>
      <c r="I82" s="160"/>
      <c r="J82" s="161">
        <f>J1323</f>
        <v>0</v>
      </c>
      <c r="K82" s="162"/>
    </row>
    <row r="83" spans="2:12" s="9" customFormat="1" ht="19.899999999999999" customHeight="1" x14ac:dyDescent="0.3">
      <c r="B83" s="156"/>
      <c r="C83" s="157"/>
      <c r="D83" s="158" t="s">
        <v>132</v>
      </c>
      <c r="E83" s="159"/>
      <c r="F83" s="159"/>
      <c r="G83" s="159"/>
      <c r="H83" s="159"/>
      <c r="I83" s="160"/>
      <c r="J83" s="161">
        <f>J1406</f>
        <v>0</v>
      </c>
      <c r="K83" s="162"/>
    </row>
    <row r="84" spans="2:12" s="9" customFormat="1" ht="19.899999999999999" customHeight="1" x14ac:dyDescent="0.3">
      <c r="B84" s="156"/>
      <c r="C84" s="157"/>
      <c r="D84" s="158" t="s">
        <v>133</v>
      </c>
      <c r="E84" s="159"/>
      <c r="F84" s="159"/>
      <c r="G84" s="159"/>
      <c r="H84" s="159"/>
      <c r="I84" s="160"/>
      <c r="J84" s="161">
        <f>J1412</f>
        <v>0</v>
      </c>
      <c r="K84" s="162"/>
    </row>
    <row r="85" spans="2:12" s="9" customFormat="1" ht="19.899999999999999" customHeight="1" x14ac:dyDescent="0.3">
      <c r="B85" s="156"/>
      <c r="C85" s="157"/>
      <c r="D85" s="158" t="s">
        <v>134</v>
      </c>
      <c r="E85" s="159"/>
      <c r="F85" s="159"/>
      <c r="G85" s="159"/>
      <c r="H85" s="159"/>
      <c r="I85" s="160"/>
      <c r="J85" s="161">
        <f>J1423</f>
        <v>0</v>
      </c>
      <c r="K85" s="162"/>
    </row>
    <row r="86" spans="2:12" s="1" customFormat="1" ht="21.75" customHeight="1" x14ac:dyDescent="0.3">
      <c r="B86" s="36"/>
      <c r="C86" s="37"/>
      <c r="D86" s="37"/>
      <c r="E86" s="37"/>
      <c r="F86" s="37"/>
      <c r="G86" s="37"/>
      <c r="H86" s="37"/>
      <c r="I86" s="118"/>
      <c r="J86" s="37"/>
      <c r="K86" s="40"/>
    </row>
    <row r="87" spans="2:12" s="1" customFormat="1" ht="6.95" customHeight="1" x14ac:dyDescent="0.3">
      <c r="B87" s="51"/>
      <c r="C87" s="52"/>
      <c r="D87" s="52"/>
      <c r="E87" s="52"/>
      <c r="F87" s="52"/>
      <c r="G87" s="52"/>
      <c r="H87" s="52"/>
      <c r="I87" s="139"/>
      <c r="J87" s="52"/>
      <c r="K87" s="53"/>
    </row>
    <row r="91" spans="2:12" s="1" customFormat="1" ht="6.95" customHeight="1" x14ac:dyDescent="0.3">
      <c r="B91" s="54"/>
      <c r="C91" s="55"/>
      <c r="D91" s="55"/>
      <c r="E91" s="55"/>
      <c r="F91" s="55"/>
      <c r="G91" s="55"/>
      <c r="H91" s="55"/>
      <c r="I91" s="142"/>
      <c r="J91" s="55"/>
      <c r="K91" s="55"/>
      <c r="L91" s="56"/>
    </row>
    <row r="92" spans="2:12" s="1" customFormat="1" ht="36.950000000000003" customHeight="1" x14ac:dyDescent="0.3">
      <c r="B92" s="36"/>
      <c r="C92" s="57" t="s">
        <v>135</v>
      </c>
      <c r="D92" s="58"/>
      <c r="E92" s="58"/>
      <c r="F92" s="58"/>
      <c r="G92" s="58"/>
      <c r="H92" s="58"/>
      <c r="I92" s="163"/>
      <c r="J92" s="58"/>
      <c r="K92" s="58"/>
      <c r="L92" s="56"/>
    </row>
    <row r="93" spans="2:12" s="1" customFormat="1" ht="6.95" customHeight="1" x14ac:dyDescent="0.3">
      <c r="B93" s="36"/>
      <c r="C93" s="58"/>
      <c r="D93" s="58"/>
      <c r="E93" s="58"/>
      <c r="F93" s="58"/>
      <c r="G93" s="58"/>
      <c r="H93" s="58"/>
      <c r="I93" s="163"/>
      <c r="J93" s="58"/>
      <c r="K93" s="58"/>
      <c r="L93" s="56"/>
    </row>
    <row r="94" spans="2:12" s="1" customFormat="1" ht="14.45" customHeight="1" x14ac:dyDescent="0.3">
      <c r="B94" s="36"/>
      <c r="C94" s="60" t="s">
        <v>16</v>
      </c>
      <c r="D94" s="58"/>
      <c r="E94" s="58"/>
      <c r="F94" s="58"/>
      <c r="G94" s="58"/>
      <c r="H94" s="58"/>
      <c r="I94" s="163"/>
      <c r="J94" s="58"/>
      <c r="K94" s="58"/>
      <c r="L94" s="56"/>
    </row>
    <row r="95" spans="2:12" s="1" customFormat="1" ht="22.5" customHeight="1" x14ac:dyDescent="0.3">
      <c r="B95" s="36"/>
      <c r="C95" s="58"/>
      <c r="D95" s="58"/>
      <c r="E95" s="412" t="str">
        <f>E7</f>
        <v>Stavební úpravy - zateplení BD Květná č.p. 44, 46</v>
      </c>
      <c r="F95" s="379"/>
      <c r="G95" s="379"/>
      <c r="H95" s="379"/>
      <c r="I95" s="163"/>
      <c r="J95" s="58"/>
      <c r="K95" s="58"/>
      <c r="L95" s="56"/>
    </row>
    <row r="96" spans="2:12" ht="15" x14ac:dyDescent="0.3">
      <c r="B96" s="23"/>
      <c r="C96" s="60" t="s">
        <v>100</v>
      </c>
      <c r="D96" s="164"/>
      <c r="E96" s="164"/>
      <c r="F96" s="164"/>
      <c r="G96" s="164"/>
      <c r="H96" s="164"/>
      <c r="J96" s="164"/>
      <c r="K96" s="164"/>
      <c r="L96" s="165"/>
    </row>
    <row r="97" spans="2:65" s="1" customFormat="1" ht="22.5" customHeight="1" x14ac:dyDescent="0.3">
      <c r="B97" s="36"/>
      <c r="C97" s="58"/>
      <c r="D97" s="58"/>
      <c r="E97" s="412" t="s">
        <v>101</v>
      </c>
      <c r="F97" s="379"/>
      <c r="G97" s="379"/>
      <c r="H97" s="379"/>
      <c r="I97" s="163"/>
      <c r="J97" s="58"/>
      <c r="K97" s="58"/>
      <c r="L97" s="56"/>
    </row>
    <row r="98" spans="2:65" s="1" customFormat="1" ht="14.45" customHeight="1" x14ac:dyDescent="0.3">
      <c r="B98" s="36"/>
      <c r="C98" s="60" t="s">
        <v>102</v>
      </c>
      <c r="D98" s="58"/>
      <c r="E98" s="58"/>
      <c r="F98" s="58"/>
      <c r="G98" s="58"/>
      <c r="H98" s="58"/>
      <c r="I98" s="163"/>
      <c r="J98" s="58"/>
      <c r="K98" s="58"/>
      <c r="L98" s="56"/>
    </row>
    <row r="99" spans="2:65" s="1" customFormat="1" ht="23.25" customHeight="1" x14ac:dyDescent="0.3">
      <c r="B99" s="36"/>
      <c r="C99" s="58"/>
      <c r="D99" s="58"/>
      <c r="E99" s="376" t="str">
        <f>E11</f>
        <v>01/2 - Stavební úpravy Květná č.p. 46</v>
      </c>
      <c r="F99" s="379"/>
      <c r="G99" s="379"/>
      <c r="H99" s="379"/>
      <c r="I99" s="163"/>
      <c r="J99" s="58"/>
      <c r="K99" s="58"/>
      <c r="L99" s="56"/>
    </row>
    <row r="100" spans="2:65" s="1" customFormat="1" ht="6.95" customHeight="1" x14ac:dyDescent="0.3">
      <c r="B100" s="36"/>
      <c r="C100" s="58"/>
      <c r="D100" s="58"/>
      <c r="E100" s="58"/>
      <c r="F100" s="58"/>
      <c r="G100" s="58"/>
      <c r="H100" s="58"/>
      <c r="I100" s="163"/>
      <c r="J100" s="58"/>
      <c r="K100" s="58"/>
      <c r="L100" s="56"/>
    </row>
    <row r="101" spans="2:65" s="1" customFormat="1" ht="18" customHeight="1" x14ac:dyDescent="0.3">
      <c r="B101" s="36"/>
      <c r="C101" s="60" t="s">
        <v>24</v>
      </c>
      <c r="D101" s="58"/>
      <c r="E101" s="58"/>
      <c r="F101" s="166" t="str">
        <f>F14</f>
        <v>Květná 46, Bruntál</v>
      </c>
      <c r="G101" s="58"/>
      <c r="H101" s="58"/>
      <c r="I101" s="167" t="s">
        <v>26</v>
      </c>
      <c r="J101" s="68" t="str">
        <f>IF(J14="","",J14)</f>
        <v>Vyplň údaj</v>
      </c>
      <c r="K101" s="58"/>
      <c r="L101" s="56"/>
    </row>
    <row r="102" spans="2:65" s="1" customFormat="1" ht="6.95" customHeight="1" x14ac:dyDescent="0.3">
      <c r="B102" s="36"/>
      <c r="C102" s="58"/>
      <c r="D102" s="58"/>
      <c r="E102" s="58"/>
      <c r="F102" s="58"/>
      <c r="G102" s="58"/>
      <c r="H102" s="58"/>
      <c r="I102" s="163"/>
      <c r="J102" s="58"/>
      <c r="K102" s="58"/>
      <c r="L102" s="56"/>
    </row>
    <row r="103" spans="2:65" s="1" customFormat="1" ht="15" x14ac:dyDescent="0.3">
      <c r="B103" s="36"/>
      <c r="C103" s="60" t="s">
        <v>29</v>
      </c>
      <c r="D103" s="58"/>
      <c r="E103" s="58"/>
      <c r="F103" s="166" t="str">
        <f>E17</f>
        <v>Hospodářská správa města Bruntál</v>
      </c>
      <c r="G103" s="58"/>
      <c r="H103" s="58"/>
      <c r="I103" s="167" t="s">
        <v>37</v>
      </c>
      <c r="J103" s="166" t="str">
        <f>E23</f>
        <v>IDEAPROJEKT spol.s r.o.</v>
      </c>
      <c r="K103" s="58"/>
      <c r="L103" s="56"/>
    </row>
    <row r="104" spans="2:65" s="1" customFormat="1" ht="14.45" customHeight="1" x14ac:dyDescent="0.3">
      <c r="B104" s="36"/>
      <c r="C104" s="60" t="s">
        <v>35</v>
      </c>
      <c r="D104" s="58"/>
      <c r="E104" s="58"/>
      <c r="F104" s="166" t="str">
        <f>IF(E20="","",E20)</f>
        <v/>
      </c>
      <c r="G104" s="58"/>
      <c r="H104" s="58"/>
      <c r="I104" s="163"/>
      <c r="J104" s="58"/>
      <c r="K104" s="58"/>
      <c r="L104" s="56"/>
    </row>
    <row r="105" spans="2:65" s="1" customFormat="1" ht="10.35" customHeight="1" x14ac:dyDescent="0.3">
      <c r="B105" s="36"/>
      <c r="C105" s="58"/>
      <c r="D105" s="58"/>
      <c r="E105" s="58"/>
      <c r="F105" s="58"/>
      <c r="G105" s="58"/>
      <c r="H105" s="58"/>
      <c r="I105" s="163"/>
      <c r="J105" s="58"/>
      <c r="K105" s="58"/>
      <c r="L105" s="56"/>
    </row>
    <row r="106" spans="2:65" s="10" customFormat="1" ht="29.25" customHeight="1" x14ac:dyDescent="0.3">
      <c r="B106" s="168"/>
      <c r="C106" s="169" t="s">
        <v>136</v>
      </c>
      <c r="D106" s="170" t="s">
        <v>63</v>
      </c>
      <c r="E106" s="170" t="s">
        <v>59</v>
      </c>
      <c r="F106" s="170" t="s">
        <v>137</v>
      </c>
      <c r="G106" s="170" t="s">
        <v>138</v>
      </c>
      <c r="H106" s="170" t="s">
        <v>139</v>
      </c>
      <c r="I106" s="171" t="s">
        <v>140</v>
      </c>
      <c r="J106" s="170" t="s">
        <v>107</v>
      </c>
      <c r="K106" s="172" t="s">
        <v>141</v>
      </c>
      <c r="L106" s="173"/>
      <c r="M106" s="77" t="s">
        <v>142</v>
      </c>
      <c r="N106" s="78" t="s">
        <v>48</v>
      </c>
      <c r="O106" s="78" t="s">
        <v>143</v>
      </c>
      <c r="P106" s="78" t="s">
        <v>144</v>
      </c>
      <c r="Q106" s="78" t="s">
        <v>145</v>
      </c>
      <c r="R106" s="78" t="s">
        <v>146</v>
      </c>
      <c r="S106" s="78" t="s">
        <v>147</v>
      </c>
      <c r="T106" s="79" t="s">
        <v>148</v>
      </c>
    </row>
    <row r="107" spans="2:65" s="1" customFormat="1" ht="29.25" customHeight="1" x14ac:dyDescent="0.35">
      <c r="B107" s="36"/>
      <c r="C107" s="83" t="s">
        <v>108</v>
      </c>
      <c r="D107" s="58"/>
      <c r="E107" s="58"/>
      <c r="F107" s="58"/>
      <c r="G107" s="58"/>
      <c r="H107" s="58"/>
      <c r="I107" s="163"/>
      <c r="J107" s="174">
        <f>BK107</f>
        <v>0</v>
      </c>
      <c r="K107" s="58"/>
      <c r="L107" s="56"/>
      <c r="M107" s="80"/>
      <c r="N107" s="81"/>
      <c r="O107" s="81"/>
      <c r="P107" s="175">
        <f>P108+P927</f>
        <v>0</v>
      </c>
      <c r="Q107" s="81"/>
      <c r="R107" s="175">
        <f>R108+R927</f>
        <v>80.345081269900007</v>
      </c>
      <c r="S107" s="81"/>
      <c r="T107" s="176">
        <f>T108+T927</f>
        <v>13.72700362</v>
      </c>
      <c r="AT107" s="19" t="s">
        <v>78</v>
      </c>
      <c r="AU107" s="19" t="s">
        <v>109</v>
      </c>
      <c r="BK107" s="177">
        <f>BK108+BK927</f>
        <v>0</v>
      </c>
    </row>
    <row r="108" spans="2:65" s="11" customFormat="1" ht="37.35" customHeight="1" x14ac:dyDescent="0.35">
      <c r="B108" s="178"/>
      <c r="C108" s="179"/>
      <c r="D108" s="180" t="s">
        <v>78</v>
      </c>
      <c r="E108" s="181" t="s">
        <v>149</v>
      </c>
      <c r="F108" s="181" t="s">
        <v>150</v>
      </c>
      <c r="G108" s="179"/>
      <c r="H108" s="179"/>
      <c r="I108" s="182"/>
      <c r="J108" s="183">
        <f>BK108</f>
        <v>0</v>
      </c>
      <c r="K108" s="179"/>
      <c r="L108" s="184"/>
      <c r="M108" s="185"/>
      <c r="N108" s="186"/>
      <c r="O108" s="186"/>
      <c r="P108" s="187">
        <f>P109+P152+P177+P199+P844+P914+P924</f>
        <v>0</v>
      </c>
      <c r="Q108" s="186"/>
      <c r="R108" s="187">
        <f>R109+R152+R177+R199+R844+R914+R924</f>
        <v>73.567526286900005</v>
      </c>
      <c r="S108" s="186"/>
      <c r="T108" s="188">
        <f>T109+T152+T177+T199+T844+T914+T924</f>
        <v>11.609567</v>
      </c>
      <c r="AR108" s="189" t="s">
        <v>23</v>
      </c>
      <c r="AT108" s="190" t="s">
        <v>78</v>
      </c>
      <c r="AU108" s="190" t="s">
        <v>79</v>
      </c>
      <c r="AY108" s="189" t="s">
        <v>151</v>
      </c>
      <c r="BK108" s="191">
        <f>BK109+BK152+BK177+BK199+BK844+BK914+BK924</f>
        <v>0</v>
      </c>
    </row>
    <row r="109" spans="2:65" s="11" customFormat="1" ht="19.899999999999999" customHeight="1" x14ac:dyDescent="0.3">
      <c r="B109" s="178"/>
      <c r="C109" s="179"/>
      <c r="D109" s="192" t="s">
        <v>78</v>
      </c>
      <c r="E109" s="193" t="s">
        <v>23</v>
      </c>
      <c r="F109" s="193" t="s">
        <v>152</v>
      </c>
      <c r="G109" s="179"/>
      <c r="H109" s="179"/>
      <c r="I109" s="182"/>
      <c r="J109" s="194">
        <f>BK109</f>
        <v>0</v>
      </c>
      <c r="K109" s="179"/>
      <c r="L109" s="184"/>
      <c r="M109" s="185"/>
      <c r="N109" s="186"/>
      <c r="O109" s="186"/>
      <c r="P109" s="187">
        <f>SUM(P110:P151)</f>
        <v>0</v>
      </c>
      <c r="Q109" s="186"/>
      <c r="R109" s="187">
        <f>SUM(R110:R151)</f>
        <v>11.848000000000001</v>
      </c>
      <c r="S109" s="186"/>
      <c r="T109" s="188">
        <f>SUM(T110:T151)</f>
        <v>0.21060000000000001</v>
      </c>
      <c r="AR109" s="189" t="s">
        <v>23</v>
      </c>
      <c r="AT109" s="190" t="s">
        <v>78</v>
      </c>
      <c r="AU109" s="190" t="s">
        <v>23</v>
      </c>
      <c r="AY109" s="189" t="s">
        <v>151</v>
      </c>
      <c r="BK109" s="191">
        <f>SUM(BK110:BK151)</f>
        <v>0</v>
      </c>
    </row>
    <row r="110" spans="2:65" s="1" customFormat="1" ht="22.5" customHeight="1" x14ac:dyDescent="0.3">
      <c r="B110" s="36"/>
      <c r="C110" s="195" t="s">
        <v>23</v>
      </c>
      <c r="D110" s="195" t="s">
        <v>153</v>
      </c>
      <c r="E110" s="196" t="s">
        <v>154</v>
      </c>
      <c r="F110" s="197" t="s">
        <v>155</v>
      </c>
      <c r="G110" s="198" t="s">
        <v>156</v>
      </c>
      <c r="H110" s="199">
        <v>0.81</v>
      </c>
      <c r="I110" s="200"/>
      <c r="J110" s="201">
        <f>ROUND(I110*H110,2)</f>
        <v>0</v>
      </c>
      <c r="K110" s="197" t="s">
        <v>157</v>
      </c>
      <c r="L110" s="56"/>
      <c r="M110" s="202" t="s">
        <v>77</v>
      </c>
      <c r="N110" s="203" t="s">
        <v>50</v>
      </c>
      <c r="O110" s="37"/>
      <c r="P110" s="204">
        <f>O110*H110</f>
        <v>0</v>
      </c>
      <c r="Q110" s="204">
        <v>0</v>
      </c>
      <c r="R110" s="204">
        <f>Q110*H110</f>
        <v>0</v>
      </c>
      <c r="S110" s="204">
        <v>0.26</v>
      </c>
      <c r="T110" s="205">
        <f>S110*H110</f>
        <v>0.21060000000000001</v>
      </c>
      <c r="AR110" s="19" t="s">
        <v>158</v>
      </c>
      <c r="AT110" s="19" t="s">
        <v>153</v>
      </c>
      <c r="AU110" s="19" t="s">
        <v>90</v>
      </c>
      <c r="AY110" s="19" t="s">
        <v>151</v>
      </c>
      <c r="BE110" s="206">
        <f>IF(N110="základní",J110,0)</f>
        <v>0</v>
      </c>
      <c r="BF110" s="206">
        <f>IF(N110="snížená",J110,0)</f>
        <v>0</v>
      </c>
      <c r="BG110" s="206">
        <f>IF(N110="zákl. přenesená",J110,0)</f>
        <v>0</v>
      </c>
      <c r="BH110" s="206">
        <f>IF(N110="sníž. přenesená",J110,0)</f>
        <v>0</v>
      </c>
      <c r="BI110" s="206">
        <f>IF(N110="nulová",J110,0)</f>
        <v>0</v>
      </c>
      <c r="BJ110" s="19" t="s">
        <v>90</v>
      </c>
      <c r="BK110" s="206">
        <f>ROUND(I110*H110,2)</f>
        <v>0</v>
      </c>
      <c r="BL110" s="19" t="s">
        <v>158</v>
      </c>
      <c r="BM110" s="19" t="s">
        <v>159</v>
      </c>
    </row>
    <row r="111" spans="2:65" s="1" customFormat="1" ht="40.5" x14ac:dyDescent="0.3">
      <c r="B111" s="36"/>
      <c r="C111" s="58"/>
      <c r="D111" s="207" t="s">
        <v>160</v>
      </c>
      <c r="E111" s="58"/>
      <c r="F111" s="208" t="s">
        <v>161</v>
      </c>
      <c r="G111" s="58"/>
      <c r="H111" s="58"/>
      <c r="I111" s="163"/>
      <c r="J111" s="58"/>
      <c r="K111" s="58"/>
      <c r="L111" s="56"/>
      <c r="M111" s="73"/>
      <c r="N111" s="37"/>
      <c r="O111" s="37"/>
      <c r="P111" s="37"/>
      <c r="Q111" s="37"/>
      <c r="R111" s="37"/>
      <c r="S111" s="37"/>
      <c r="T111" s="74"/>
      <c r="AT111" s="19" t="s">
        <v>160</v>
      </c>
      <c r="AU111" s="19" t="s">
        <v>90</v>
      </c>
    </row>
    <row r="112" spans="2:65" s="12" customFormat="1" x14ac:dyDescent="0.3">
      <c r="B112" s="209"/>
      <c r="C112" s="210"/>
      <c r="D112" s="207" t="s">
        <v>162</v>
      </c>
      <c r="E112" s="211" t="s">
        <v>77</v>
      </c>
      <c r="F112" s="212" t="s">
        <v>163</v>
      </c>
      <c r="G112" s="210"/>
      <c r="H112" s="213" t="s">
        <v>77</v>
      </c>
      <c r="I112" s="214"/>
      <c r="J112" s="210"/>
      <c r="K112" s="210"/>
      <c r="L112" s="215"/>
      <c r="M112" s="216"/>
      <c r="N112" s="217"/>
      <c r="O112" s="217"/>
      <c r="P112" s="217"/>
      <c r="Q112" s="217"/>
      <c r="R112" s="217"/>
      <c r="S112" s="217"/>
      <c r="T112" s="218"/>
      <c r="AT112" s="219" t="s">
        <v>162</v>
      </c>
      <c r="AU112" s="219" t="s">
        <v>90</v>
      </c>
      <c r="AV112" s="12" t="s">
        <v>23</v>
      </c>
      <c r="AW112" s="12" t="s">
        <v>41</v>
      </c>
      <c r="AX112" s="12" t="s">
        <v>79</v>
      </c>
      <c r="AY112" s="219" t="s">
        <v>151</v>
      </c>
    </row>
    <row r="113" spans="2:65" s="12" customFormat="1" x14ac:dyDescent="0.3">
      <c r="B113" s="209"/>
      <c r="C113" s="210"/>
      <c r="D113" s="207" t="s">
        <v>162</v>
      </c>
      <c r="E113" s="211" t="s">
        <v>77</v>
      </c>
      <c r="F113" s="212" t="s">
        <v>164</v>
      </c>
      <c r="G113" s="210"/>
      <c r="H113" s="213" t="s">
        <v>77</v>
      </c>
      <c r="I113" s="214"/>
      <c r="J113" s="210"/>
      <c r="K113" s="210"/>
      <c r="L113" s="215"/>
      <c r="M113" s="216"/>
      <c r="N113" s="217"/>
      <c r="O113" s="217"/>
      <c r="P113" s="217"/>
      <c r="Q113" s="217"/>
      <c r="R113" s="217"/>
      <c r="S113" s="217"/>
      <c r="T113" s="218"/>
      <c r="AT113" s="219" t="s">
        <v>162</v>
      </c>
      <c r="AU113" s="219" t="s">
        <v>90</v>
      </c>
      <c r="AV113" s="12" t="s">
        <v>23</v>
      </c>
      <c r="AW113" s="12" t="s">
        <v>41</v>
      </c>
      <c r="AX113" s="12" t="s">
        <v>79</v>
      </c>
      <c r="AY113" s="219" t="s">
        <v>151</v>
      </c>
    </row>
    <row r="114" spans="2:65" s="13" customFormat="1" x14ac:dyDescent="0.3">
      <c r="B114" s="220"/>
      <c r="C114" s="221"/>
      <c r="D114" s="222" t="s">
        <v>162</v>
      </c>
      <c r="E114" s="223" t="s">
        <v>77</v>
      </c>
      <c r="F114" s="224" t="s">
        <v>165</v>
      </c>
      <c r="G114" s="221"/>
      <c r="H114" s="225">
        <v>0.81</v>
      </c>
      <c r="I114" s="226"/>
      <c r="J114" s="221"/>
      <c r="K114" s="221"/>
      <c r="L114" s="227"/>
      <c r="M114" s="228"/>
      <c r="N114" s="229"/>
      <c r="O114" s="229"/>
      <c r="P114" s="229"/>
      <c r="Q114" s="229"/>
      <c r="R114" s="229"/>
      <c r="S114" s="229"/>
      <c r="T114" s="230"/>
      <c r="AT114" s="231" t="s">
        <v>162</v>
      </c>
      <c r="AU114" s="231" t="s">
        <v>90</v>
      </c>
      <c r="AV114" s="13" t="s">
        <v>90</v>
      </c>
      <c r="AW114" s="13" t="s">
        <v>41</v>
      </c>
      <c r="AX114" s="13" t="s">
        <v>23</v>
      </c>
      <c r="AY114" s="231" t="s">
        <v>151</v>
      </c>
    </row>
    <row r="115" spans="2:65" s="1" customFormat="1" ht="22.5" customHeight="1" x14ac:dyDescent="0.3">
      <c r="B115" s="36"/>
      <c r="C115" s="195" t="s">
        <v>90</v>
      </c>
      <c r="D115" s="195" t="s">
        <v>153</v>
      </c>
      <c r="E115" s="196" t="s">
        <v>166</v>
      </c>
      <c r="F115" s="197" t="s">
        <v>167</v>
      </c>
      <c r="G115" s="198" t="s">
        <v>168</v>
      </c>
      <c r="H115" s="199">
        <v>13.26</v>
      </c>
      <c r="I115" s="200"/>
      <c r="J115" s="201">
        <f>ROUND(I115*H115,2)</f>
        <v>0</v>
      </c>
      <c r="K115" s="197" t="s">
        <v>157</v>
      </c>
      <c r="L115" s="56"/>
      <c r="M115" s="202" t="s">
        <v>77</v>
      </c>
      <c r="N115" s="203" t="s">
        <v>50</v>
      </c>
      <c r="O115" s="37"/>
      <c r="P115" s="204">
        <f>O115*H115</f>
        <v>0</v>
      </c>
      <c r="Q115" s="204">
        <v>0</v>
      </c>
      <c r="R115" s="204">
        <f>Q115*H115</f>
        <v>0</v>
      </c>
      <c r="S115" s="204">
        <v>0</v>
      </c>
      <c r="T115" s="205">
        <f>S115*H115</f>
        <v>0</v>
      </c>
      <c r="AR115" s="19" t="s">
        <v>158</v>
      </c>
      <c r="AT115" s="19" t="s">
        <v>153</v>
      </c>
      <c r="AU115" s="19" t="s">
        <v>90</v>
      </c>
      <c r="AY115" s="19" t="s">
        <v>151</v>
      </c>
      <c r="BE115" s="206">
        <f>IF(N115="základní",J115,0)</f>
        <v>0</v>
      </c>
      <c r="BF115" s="206">
        <f>IF(N115="snížená",J115,0)</f>
        <v>0</v>
      </c>
      <c r="BG115" s="206">
        <f>IF(N115="zákl. přenesená",J115,0)</f>
        <v>0</v>
      </c>
      <c r="BH115" s="206">
        <f>IF(N115="sníž. přenesená",J115,0)</f>
        <v>0</v>
      </c>
      <c r="BI115" s="206">
        <f>IF(N115="nulová",J115,0)</f>
        <v>0</v>
      </c>
      <c r="BJ115" s="19" t="s">
        <v>90</v>
      </c>
      <c r="BK115" s="206">
        <f>ROUND(I115*H115,2)</f>
        <v>0</v>
      </c>
      <c r="BL115" s="19" t="s">
        <v>158</v>
      </c>
      <c r="BM115" s="19" t="s">
        <v>169</v>
      </c>
    </row>
    <row r="116" spans="2:65" s="1" customFormat="1" ht="27" x14ac:dyDescent="0.3">
      <c r="B116" s="36"/>
      <c r="C116" s="58"/>
      <c r="D116" s="207" t="s">
        <v>160</v>
      </c>
      <c r="E116" s="58"/>
      <c r="F116" s="208" t="s">
        <v>170</v>
      </c>
      <c r="G116" s="58"/>
      <c r="H116" s="58"/>
      <c r="I116" s="163"/>
      <c r="J116" s="58"/>
      <c r="K116" s="58"/>
      <c r="L116" s="56"/>
      <c r="M116" s="73"/>
      <c r="N116" s="37"/>
      <c r="O116" s="37"/>
      <c r="P116" s="37"/>
      <c r="Q116" s="37"/>
      <c r="R116" s="37"/>
      <c r="S116" s="37"/>
      <c r="T116" s="74"/>
      <c r="AT116" s="19" t="s">
        <v>160</v>
      </c>
      <c r="AU116" s="19" t="s">
        <v>90</v>
      </c>
    </row>
    <row r="117" spans="2:65" s="12" customFormat="1" x14ac:dyDescent="0.3">
      <c r="B117" s="209"/>
      <c r="C117" s="210"/>
      <c r="D117" s="207" t="s">
        <v>162</v>
      </c>
      <c r="E117" s="211" t="s">
        <v>77</v>
      </c>
      <c r="F117" s="212" t="s">
        <v>163</v>
      </c>
      <c r="G117" s="210"/>
      <c r="H117" s="213" t="s">
        <v>77</v>
      </c>
      <c r="I117" s="214"/>
      <c r="J117" s="210"/>
      <c r="K117" s="210"/>
      <c r="L117" s="215"/>
      <c r="M117" s="216"/>
      <c r="N117" s="217"/>
      <c r="O117" s="217"/>
      <c r="P117" s="217"/>
      <c r="Q117" s="217"/>
      <c r="R117" s="217"/>
      <c r="S117" s="217"/>
      <c r="T117" s="218"/>
      <c r="AT117" s="219" t="s">
        <v>162</v>
      </c>
      <c r="AU117" s="219" t="s">
        <v>90</v>
      </c>
      <c r="AV117" s="12" t="s">
        <v>23</v>
      </c>
      <c r="AW117" s="12" t="s">
        <v>41</v>
      </c>
      <c r="AX117" s="12" t="s">
        <v>79</v>
      </c>
      <c r="AY117" s="219" t="s">
        <v>151</v>
      </c>
    </row>
    <row r="118" spans="2:65" s="12" customFormat="1" x14ac:dyDescent="0.3">
      <c r="B118" s="209"/>
      <c r="C118" s="210"/>
      <c r="D118" s="207" t="s">
        <v>162</v>
      </c>
      <c r="E118" s="211" t="s">
        <v>77</v>
      </c>
      <c r="F118" s="212" t="s">
        <v>171</v>
      </c>
      <c r="G118" s="210"/>
      <c r="H118" s="213" t="s">
        <v>77</v>
      </c>
      <c r="I118" s="214"/>
      <c r="J118" s="210"/>
      <c r="K118" s="210"/>
      <c r="L118" s="215"/>
      <c r="M118" s="216"/>
      <c r="N118" s="217"/>
      <c r="O118" s="217"/>
      <c r="P118" s="217"/>
      <c r="Q118" s="217"/>
      <c r="R118" s="217"/>
      <c r="S118" s="217"/>
      <c r="T118" s="218"/>
      <c r="AT118" s="219" t="s">
        <v>162</v>
      </c>
      <c r="AU118" s="219" t="s">
        <v>90</v>
      </c>
      <c r="AV118" s="12" t="s">
        <v>23</v>
      </c>
      <c r="AW118" s="12" t="s">
        <v>41</v>
      </c>
      <c r="AX118" s="12" t="s">
        <v>79</v>
      </c>
      <c r="AY118" s="219" t="s">
        <v>151</v>
      </c>
    </row>
    <row r="119" spans="2:65" s="13" customFormat="1" x14ac:dyDescent="0.3">
      <c r="B119" s="220"/>
      <c r="C119" s="221"/>
      <c r="D119" s="207" t="s">
        <v>162</v>
      </c>
      <c r="E119" s="232" t="s">
        <v>77</v>
      </c>
      <c r="F119" s="233" t="s">
        <v>172</v>
      </c>
      <c r="G119" s="221"/>
      <c r="H119" s="234">
        <v>10.295999999999999</v>
      </c>
      <c r="I119" s="226"/>
      <c r="J119" s="221"/>
      <c r="K119" s="221"/>
      <c r="L119" s="227"/>
      <c r="M119" s="228"/>
      <c r="N119" s="229"/>
      <c r="O119" s="229"/>
      <c r="P119" s="229"/>
      <c r="Q119" s="229"/>
      <c r="R119" s="229"/>
      <c r="S119" s="229"/>
      <c r="T119" s="230"/>
      <c r="AT119" s="231" t="s">
        <v>162</v>
      </c>
      <c r="AU119" s="231" t="s">
        <v>90</v>
      </c>
      <c r="AV119" s="13" t="s">
        <v>90</v>
      </c>
      <c r="AW119" s="13" t="s">
        <v>41</v>
      </c>
      <c r="AX119" s="13" t="s">
        <v>79</v>
      </c>
      <c r="AY119" s="231" t="s">
        <v>151</v>
      </c>
    </row>
    <row r="120" spans="2:65" s="13" customFormat="1" x14ac:dyDescent="0.3">
      <c r="B120" s="220"/>
      <c r="C120" s="221"/>
      <c r="D120" s="207" t="s">
        <v>162</v>
      </c>
      <c r="E120" s="232" t="s">
        <v>77</v>
      </c>
      <c r="F120" s="233" t="s">
        <v>173</v>
      </c>
      <c r="G120" s="221"/>
      <c r="H120" s="234">
        <v>2.964</v>
      </c>
      <c r="I120" s="226"/>
      <c r="J120" s="221"/>
      <c r="K120" s="221"/>
      <c r="L120" s="227"/>
      <c r="M120" s="228"/>
      <c r="N120" s="229"/>
      <c r="O120" s="229"/>
      <c r="P120" s="229"/>
      <c r="Q120" s="229"/>
      <c r="R120" s="229"/>
      <c r="S120" s="229"/>
      <c r="T120" s="230"/>
      <c r="AT120" s="231" t="s">
        <v>162</v>
      </c>
      <c r="AU120" s="231" t="s">
        <v>90</v>
      </c>
      <c r="AV120" s="13" t="s">
        <v>90</v>
      </c>
      <c r="AW120" s="13" t="s">
        <v>41</v>
      </c>
      <c r="AX120" s="13" t="s">
        <v>79</v>
      </c>
      <c r="AY120" s="231" t="s">
        <v>151</v>
      </c>
    </row>
    <row r="121" spans="2:65" s="14" customFormat="1" x14ac:dyDescent="0.3">
      <c r="B121" s="235"/>
      <c r="C121" s="236"/>
      <c r="D121" s="222" t="s">
        <v>162</v>
      </c>
      <c r="E121" s="237" t="s">
        <v>77</v>
      </c>
      <c r="F121" s="238" t="s">
        <v>174</v>
      </c>
      <c r="G121" s="236"/>
      <c r="H121" s="239">
        <v>13.26</v>
      </c>
      <c r="I121" s="240"/>
      <c r="J121" s="236"/>
      <c r="K121" s="236"/>
      <c r="L121" s="241"/>
      <c r="M121" s="242"/>
      <c r="N121" s="243"/>
      <c r="O121" s="243"/>
      <c r="P121" s="243"/>
      <c r="Q121" s="243"/>
      <c r="R121" s="243"/>
      <c r="S121" s="243"/>
      <c r="T121" s="244"/>
      <c r="AT121" s="245" t="s">
        <v>162</v>
      </c>
      <c r="AU121" s="245" t="s">
        <v>90</v>
      </c>
      <c r="AV121" s="14" t="s">
        <v>158</v>
      </c>
      <c r="AW121" s="14" t="s">
        <v>41</v>
      </c>
      <c r="AX121" s="14" t="s">
        <v>23</v>
      </c>
      <c r="AY121" s="245" t="s">
        <v>151</v>
      </c>
    </row>
    <row r="122" spans="2:65" s="1" customFormat="1" ht="22.5" customHeight="1" x14ac:dyDescent="0.3">
      <c r="B122" s="36"/>
      <c r="C122" s="195" t="s">
        <v>175</v>
      </c>
      <c r="D122" s="195" t="s">
        <v>153</v>
      </c>
      <c r="E122" s="196" t="s">
        <v>176</v>
      </c>
      <c r="F122" s="197" t="s">
        <v>177</v>
      </c>
      <c r="G122" s="198" t="s">
        <v>168</v>
      </c>
      <c r="H122" s="199">
        <v>10.608000000000001</v>
      </c>
      <c r="I122" s="200"/>
      <c r="J122" s="201">
        <f>ROUND(I122*H122,2)</f>
        <v>0</v>
      </c>
      <c r="K122" s="197" t="s">
        <v>157</v>
      </c>
      <c r="L122" s="56"/>
      <c r="M122" s="202" t="s">
        <v>77</v>
      </c>
      <c r="N122" s="203" t="s">
        <v>50</v>
      </c>
      <c r="O122" s="37"/>
      <c r="P122" s="204">
        <f>O122*H122</f>
        <v>0</v>
      </c>
      <c r="Q122" s="204">
        <v>0</v>
      </c>
      <c r="R122" s="204">
        <f>Q122*H122</f>
        <v>0</v>
      </c>
      <c r="S122" s="204">
        <v>0</v>
      </c>
      <c r="T122" s="205">
        <f>S122*H122</f>
        <v>0</v>
      </c>
      <c r="AR122" s="19" t="s">
        <v>158</v>
      </c>
      <c r="AT122" s="19" t="s">
        <v>153</v>
      </c>
      <c r="AU122" s="19" t="s">
        <v>90</v>
      </c>
      <c r="AY122" s="19" t="s">
        <v>151</v>
      </c>
      <c r="BE122" s="206">
        <f>IF(N122="základní",J122,0)</f>
        <v>0</v>
      </c>
      <c r="BF122" s="206">
        <f>IF(N122="snížená",J122,0)</f>
        <v>0</v>
      </c>
      <c r="BG122" s="206">
        <f>IF(N122="zákl. přenesená",J122,0)</f>
        <v>0</v>
      </c>
      <c r="BH122" s="206">
        <f>IF(N122="sníž. přenesená",J122,0)</f>
        <v>0</v>
      </c>
      <c r="BI122" s="206">
        <f>IF(N122="nulová",J122,0)</f>
        <v>0</v>
      </c>
      <c r="BJ122" s="19" t="s">
        <v>90</v>
      </c>
      <c r="BK122" s="206">
        <f>ROUND(I122*H122,2)</f>
        <v>0</v>
      </c>
      <c r="BL122" s="19" t="s">
        <v>158</v>
      </c>
      <c r="BM122" s="19" t="s">
        <v>178</v>
      </c>
    </row>
    <row r="123" spans="2:65" s="1" customFormat="1" ht="40.5" x14ac:dyDescent="0.3">
      <c r="B123" s="36"/>
      <c r="C123" s="58"/>
      <c r="D123" s="207" t="s">
        <v>160</v>
      </c>
      <c r="E123" s="58"/>
      <c r="F123" s="208" t="s">
        <v>179</v>
      </c>
      <c r="G123" s="58"/>
      <c r="H123" s="58"/>
      <c r="I123" s="163"/>
      <c r="J123" s="58"/>
      <c r="K123" s="58"/>
      <c r="L123" s="56"/>
      <c r="M123" s="73"/>
      <c r="N123" s="37"/>
      <c r="O123" s="37"/>
      <c r="P123" s="37"/>
      <c r="Q123" s="37"/>
      <c r="R123" s="37"/>
      <c r="S123" s="37"/>
      <c r="T123" s="74"/>
      <c r="AT123" s="19" t="s">
        <v>160</v>
      </c>
      <c r="AU123" s="19" t="s">
        <v>90</v>
      </c>
    </row>
    <row r="124" spans="2:65" s="12" customFormat="1" x14ac:dyDescent="0.3">
      <c r="B124" s="209"/>
      <c r="C124" s="210"/>
      <c r="D124" s="207" t="s">
        <v>162</v>
      </c>
      <c r="E124" s="211" t="s">
        <v>77</v>
      </c>
      <c r="F124" s="212" t="s">
        <v>180</v>
      </c>
      <c r="G124" s="210"/>
      <c r="H124" s="213" t="s">
        <v>77</v>
      </c>
      <c r="I124" s="214"/>
      <c r="J124" s="210"/>
      <c r="K124" s="210"/>
      <c r="L124" s="215"/>
      <c r="M124" s="216"/>
      <c r="N124" s="217"/>
      <c r="O124" s="217"/>
      <c r="P124" s="217"/>
      <c r="Q124" s="217"/>
      <c r="R124" s="217"/>
      <c r="S124" s="217"/>
      <c r="T124" s="218"/>
      <c r="AT124" s="219" t="s">
        <v>162</v>
      </c>
      <c r="AU124" s="219" t="s">
        <v>90</v>
      </c>
      <c r="AV124" s="12" t="s">
        <v>23</v>
      </c>
      <c r="AW124" s="12" t="s">
        <v>41</v>
      </c>
      <c r="AX124" s="12" t="s">
        <v>79</v>
      </c>
      <c r="AY124" s="219" t="s">
        <v>151</v>
      </c>
    </row>
    <row r="125" spans="2:65" s="13" customFormat="1" x14ac:dyDescent="0.3">
      <c r="B125" s="220"/>
      <c r="C125" s="221"/>
      <c r="D125" s="222" t="s">
        <v>162</v>
      </c>
      <c r="E125" s="223" t="s">
        <v>77</v>
      </c>
      <c r="F125" s="224" t="s">
        <v>181</v>
      </c>
      <c r="G125" s="221"/>
      <c r="H125" s="225">
        <v>10.608000000000001</v>
      </c>
      <c r="I125" s="226"/>
      <c r="J125" s="221"/>
      <c r="K125" s="221"/>
      <c r="L125" s="227"/>
      <c r="M125" s="228"/>
      <c r="N125" s="229"/>
      <c r="O125" s="229"/>
      <c r="P125" s="229"/>
      <c r="Q125" s="229"/>
      <c r="R125" s="229"/>
      <c r="S125" s="229"/>
      <c r="T125" s="230"/>
      <c r="AT125" s="231" t="s">
        <v>162</v>
      </c>
      <c r="AU125" s="231" t="s">
        <v>90</v>
      </c>
      <c r="AV125" s="13" t="s">
        <v>90</v>
      </c>
      <c r="AW125" s="13" t="s">
        <v>41</v>
      </c>
      <c r="AX125" s="13" t="s">
        <v>23</v>
      </c>
      <c r="AY125" s="231" t="s">
        <v>151</v>
      </c>
    </row>
    <row r="126" spans="2:65" s="1" customFormat="1" ht="31.5" customHeight="1" x14ac:dyDescent="0.3">
      <c r="B126" s="36"/>
      <c r="C126" s="195" t="s">
        <v>158</v>
      </c>
      <c r="D126" s="195" t="s">
        <v>153</v>
      </c>
      <c r="E126" s="196" t="s">
        <v>182</v>
      </c>
      <c r="F126" s="197" t="s">
        <v>183</v>
      </c>
      <c r="G126" s="198" t="s">
        <v>168</v>
      </c>
      <c r="H126" s="199">
        <v>106.08</v>
      </c>
      <c r="I126" s="200"/>
      <c r="J126" s="201">
        <f>ROUND(I126*H126,2)</f>
        <v>0</v>
      </c>
      <c r="K126" s="197" t="s">
        <v>157</v>
      </c>
      <c r="L126" s="56"/>
      <c r="M126" s="202" t="s">
        <v>77</v>
      </c>
      <c r="N126" s="203" t="s">
        <v>50</v>
      </c>
      <c r="O126" s="37"/>
      <c r="P126" s="204">
        <f>O126*H126</f>
        <v>0</v>
      </c>
      <c r="Q126" s="204">
        <v>0</v>
      </c>
      <c r="R126" s="204">
        <f>Q126*H126</f>
        <v>0</v>
      </c>
      <c r="S126" s="204">
        <v>0</v>
      </c>
      <c r="T126" s="205">
        <f>S126*H126</f>
        <v>0</v>
      </c>
      <c r="AR126" s="19" t="s">
        <v>158</v>
      </c>
      <c r="AT126" s="19" t="s">
        <v>153</v>
      </c>
      <c r="AU126" s="19" t="s">
        <v>90</v>
      </c>
      <c r="AY126" s="19" t="s">
        <v>151</v>
      </c>
      <c r="BE126" s="206">
        <f>IF(N126="základní",J126,0)</f>
        <v>0</v>
      </c>
      <c r="BF126" s="206">
        <f>IF(N126="snížená",J126,0)</f>
        <v>0</v>
      </c>
      <c r="BG126" s="206">
        <f>IF(N126="zákl. přenesená",J126,0)</f>
        <v>0</v>
      </c>
      <c r="BH126" s="206">
        <f>IF(N126="sníž. přenesená",J126,0)</f>
        <v>0</v>
      </c>
      <c r="BI126" s="206">
        <f>IF(N126="nulová",J126,0)</f>
        <v>0</v>
      </c>
      <c r="BJ126" s="19" t="s">
        <v>90</v>
      </c>
      <c r="BK126" s="206">
        <f>ROUND(I126*H126,2)</f>
        <v>0</v>
      </c>
      <c r="BL126" s="19" t="s">
        <v>158</v>
      </c>
      <c r="BM126" s="19" t="s">
        <v>184</v>
      </c>
    </row>
    <row r="127" spans="2:65" s="1" customFormat="1" ht="40.5" x14ac:dyDescent="0.3">
      <c r="B127" s="36"/>
      <c r="C127" s="58"/>
      <c r="D127" s="207" t="s">
        <v>160</v>
      </c>
      <c r="E127" s="58"/>
      <c r="F127" s="208" t="s">
        <v>185</v>
      </c>
      <c r="G127" s="58"/>
      <c r="H127" s="58"/>
      <c r="I127" s="163"/>
      <c r="J127" s="58"/>
      <c r="K127" s="58"/>
      <c r="L127" s="56"/>
      <c r="M127" s="73"/>
      <c r="N127" s="37"/>
      <c r="O127" s="37"/>
      <c r="P127" s="37"/>
      <c r="Q127" s="37"/>
      <c r="R127" s="37"/>
      <c r="S127" s="37"/>
      <c r="T127" s="74"/>
      <c r="AT127" s="19" t="s">
        <v>160</v>
      </c>
      <c r="AU127" s="19" t="s">
        <v>90</v>
      </c>
    </row>
    <row r="128" spans="2:65" s="13" customFormat="1" x14ac:dyDescent="0.3">
      <c r="B128" s="220"/>
      <c r="C128" s="221"/>
      <c r="D128" s="222" t="s">
        <v>162</v>
      </c>
      <c r="E128" s="221"/>
      <c r="F128" s="224" t="s">
        <v>186</v>
      </c>
      <c r="G128" s="221"/>
      <c r="H128" s="225">
        <v>106.08</v>
      </c>
      <c r="I128" s="226"/>
      <c r="J128" s="221"/>
      <c r="K128" s="221"/>
      <c r="L128" s="227"/>
      <c r="M128" s="228"/>
      <c r="N128" s="229"/>
      <c r="O128" s="229"/>
      <c r="P128" s="229"/>
      <c r="Q128" s="229"/>
      <c r="R128" s="229"/>
      <c r="S128" s="229"/>
      <c r="T128" s="230"/>
      <c r="AT128" s="231" t="s">
        <v>162</v>
      </c>
      <c r="AU128" s="231" t="s">
        <v>90</v>
      </c>
      <c r="AV128" s="13" t="s">
        <v>90</v>
      </c>
      <c r="AW128" s="13" t="s">
        <v>4</v>
      </c>
      <c r="AX128" s="13" t="s">
        <v>23</v>
      </c>
      <c r="AY128" s="231" t="s">
        <v>151</v>
      </c>
    </row>
    <row r="129" spans="2:65" s="1" customFormat="1" ht="22.5" customHeight="1" x14ac:dyDescent="0.3">
      <c r="B129" s="36"/>
      <c r="C129" s="195" t="s">
        <v>187</v>
      </c>
      <c r="D129" s="195" t="s">
        <v>153</v>
      </c>
      <c r="E129" s="196" t="s">
        <v>188</v>
      </c>
      <c r="F129" s="197" t="s">
        <v>189</v>
      </c>
      <c r="G129" s="198" t="s">
        <v>168</v>
      </c>
      <c r="H129" s="199">
        <v>10.608000000000001</v>
      </c>
      <c r="I129" s="200"/>
      <c r="J129" s="201">
        <f>ROUND(I129*H129,2)</f>
        <v>0</v>
      </c>
      <c r="K129" s="197" t="s">
        <v>157</v>
      </c>
      <c r="L129" s="56"/>
      <c r="M129" s="202" t="s">
        <v>77</v>
      </c>
      <c r="N129" s="203" t="s">
        <v>50</v>
      </c>
      <c r="O129" s="37"/>
      <c r="P129" s="204">
        <f>O129*H129</f>
        <v>0</v>
      </c>
      <c r="Q129" s="204">
        <v>0</v>
      </c>
      <c r="R129" s="204">
        <f>Q129*H129</f>
        <v>0</v>
      </c>
      <c r="S129" s="204">
        <v>0</v>
      </c>
      <c r="T129" s="205">
        <f>S129*H129</f>
        <v>0</v>
      </c>
      <c r="AR129" s="19" t="s">
        <v>158</v>
      </c>
      <c r="AT129" s="19" t="s">
        <v>153</v>
      </c>
      <c r="AU129" s="19" t="s">
        <v>90</v>
      </c>
      <c r="AY129" s="19" t="s">
        <v>151</v>
      </c>
      <c r="BE129" s="206">
        <f>IF(N129="základní",J129,0)</f>
        <v>0</v>
      </c>
      <c r="BF129" s="206">
        <f>IF(N129="snížená",J129,0)</f>
        <v>0</v>
      </c>
      <c r="BG129" s="206">
        <f>IF(N129="zákl. přenesená",J129,0)</f>
        <v>0</v>
      </c>
      <c r="BH129" s="206">
        <f>IF(N129="sníž. přenesená",J129,0)</f>
        <v>0</v>
      </c>
      <c r="BI129" s="206">
        <f>IF(N129="nulová",J129,0)</f>
        <v>0</v>
      </c>
      <c r="BJ129" s="19" t="s">
        <v>90</v>
      </c>
      <c r="BK129" s="206">
        <f>ROUND(I129*H129,2)</f>
        <v>0</v>
      </c>
      <c r="BL129" s="19" t="s">
        <v>158</v>
      </c>
      <c r="BM129" s="19" t="s">
        <v>190</v>
      </c>
    </row>
    <row r="130" spans="2:65" s="1" customFormat="1" x14ac:dyDescent="0.3">
      <c r="B130" s="36"/>
      <c r="C130" s="58"/>
      <c r="D130" s="222" t="s">
        <v>160</v>
      </c>
      <c r="E130" s="58"/>
      <c r="F130" s="246" t="s">
        <v>189</v>
      </c>
      <c r="G130" s="58"/>
      <c r="H130" s="58"/>
      <c r="I130" s="163"/>
      <c r="J130" s="58"/>
      <c r="K130" s="58"/>
      <c r="L130" s="56"/>
      <c r="M130" s="73"/>
      <c r="N130" s="37"/>
      <c r="O130" s="37"/>
      <c r="P130" s="37"/>
      <c r="Q130" s="37"/>
      <c r="R130" s="37"/>
      <c r="S130" s="37"/>
      <c r="T130" s="74"/>
      <c r="AT130" s="19" t="s">
        <v>160</v>
      </c>
      <c r="AU130" s="19" t="s">
        <v>90</v>
      </c>
    </row>
    <row r="131" spans="2:65" s="1" customFormat="1" ht="22.5" customHeight="1" x14ac:dyDescent="0.3">
      <c r="B131" s="36"/>
      <c r="C131" s="195" t="s">
        <v>191</v>
      </c>
      <c r="D131" s="195" t="s">
        <v>153</v>
      </c>
      <c r="E131" s="196" t="s">
        <v>192</v>
      </c>
      <c r="F131" s="197" t="s">
        <v>193</v>
      </c>
      <c r="G131" s="198" t="s">
        <v>194</v>
      </c>
      <c r="H131" s="199">
        <v>18.033999999999999</v>
      </c>
      <c r="I131" s="200"/>
      <c r="J131" s="201">
        <f>ROUND(I131*H131,2)</f>
        <v>0</v>
      </c>
      <c r="K131" s="197" t="s">
        <v>157</v>
      </c>
      <c r="L131" s="56"/>
      <c r="M131" s="202" t="s">
        <v>77</v>
      </c>
      <c r="N131" s="203" t="s">
        <v>50</v>
      </c>
      <c r="O131" s="37"/>
      <c r="P131" s="204">
        <f>O131*H131</f>
        <v>0</v>
      </c>
      <c r="Q131" s="204">
        <v>0</v>
      </c>
      <c r="R131" s="204">
        <f>Q131*H131</f>
        <v>0</v>
      </c>
      <c r="S131" s="204">
        <v>0</v>
      </c>
      <c r="T131" s="205">
        <f>S131*H131</f>
        <v>0</v>
      </c>
      <c r="AR131" s="19" t="s">
        <v>158</v>
      </c>
      <c r="AT131" s="19" t="s">
        <v>153</v>
      </c>
      <c r="AU131" s="19" t="s">
        <v>90</v>
      </c>
      <c r="AY131" s="19" t="s">
        <v>151</v>
      </c>
      <c r="BE131" s="206">
        <f>IF(N131="základní",J131,0)</f>
        <v>0</v>
      </c>
      <c r="BF131" s="206">
        <f>IF(N131="snížená",J131,0)</f>
        <v>0</v>
      </c>
      <c r="BG131" s="206">
        <f>IF(N131="zákl. přenesená",J131,0)</f>
        <v>0</v>
      </c>
      <c r="BH131" s="206">
        <f>IF(N131="sníž. přenesená",J131,0)</f>
        <v>0</v>
      </c>
      <c r="BI131" s="206">
        <f>IF(N131="nulová",J131,0)</f>
        <v>0</v>
      </c>
      <c r="BJ131" s="19" t="s">
        <v>90</v>
      </c>
      <c r="BK131" s="206">
        <f>ROUND(I131*H131,2)</f>
        <v>0</v>
      </c>
      <c r="BL131" s="19" t="s">
        <v>158</v>
      </c>
      <c r="BM131" s="19" t="s">
        <v>195</v>
      </c>
    </row>
    <row r="132" spans="2:65" s="1" customFormat="1" x14ac:dyDescent="0.3">
      <c r="B132" s="36"/>
      <c r="C132" s="58"/>
      <c r="D132" s="207" t="s">
        <v>160</v>
      </c>
      <c r="E132" s="58"/>
      <c r="F132" s="208" t="s">
        <v>196</v>
      </c>
      <c r="G132" s="58"/>
      <c r="H132" s="58"/>
      <c r="I132" s="163"/>
      <c r="J132" s="58"/>
      <c r="K132" s="58"/>
      <c r="L132" s="56"/>
      <c r="M132" s="73"/>
      <c r="N132" s="37"/>
      <c r="O132" s="37"/>
      <c r="P132" s="37"/>
      <c r="Q132" s="37"/>
      <c r="R132" s="37"/>
      <c r="S132" s="37"/>
      <c r="T132" s="74"/>
      <c r="AT132" s="19" t="s">
        <v>160</v>
      </c>
      <c r="AU132" s="19" t="s">
        <v>90</v>
      </c>
    </row>
    <row r="133" spans="2:65" s="12" customFormat="1" x14ac:dyDescent="0.3">
      <c r="B133" s="209"/>
      <c r="C133" s="210"/>
      <c r="D133" s="207" t="s">
        <v>162</v>
      </c>
      <c r="E133" s="211" t="s">
        <v>77</v>
      </c>
      <c r="F133" s="212" t="s">
        <v>197</v>
      </c>
      <c r="G133" s="210"/>
      <c r="H133" s="213" t="s">
        <v>77</v>
      </c>
      <c r="I133" s="214"/>
      <c r="J133" s="210"/>
      <c r="K133" s="210"/>
      <c r="L133" s="215"/>
      <c r="M133" s="216"/>
      <c r="N133" s="217"/>
      <c r="O133" s="217"/>
      <c r="P133" s="217"/>
      <c r="Q133" s="217"/>
      <c r="R133" s="217"/>
      <c r="S133" s="217"/>
      <c r="T133" s="218"/>
      <c r="AT133" s="219" t="s">
        <v>162</v>
      </c>
      <c r="AU133" s="219" t="s">
        <v>90</v>
      </c>
      <c r="AV133" s="12" t="s">
        <v>23</v>
      </c>
      <c r="AW133" s="12" t="s">
        <v>41</v>
      </c>
      <c r="AX133" s="12" t="s">
        <v>79</v>
      </c>
      <c r="AY133" s="219" t="s">
        <v>151</v>
      </c>
    </row>
    <row r="134" spans="2:65" s="13" customFormat="1" x14ac:dyDescent="0.3">
      <c r="B134" s="220"/>
      <c r="C134" s="221"/>
      <c r="D134" s="222" t="s">
        <v>162</v>
      </c>
      <c r="E134" s="223" t="s">
        <v>77</v>
      </c>
      <c r="F134" s="224" t="s">
        <v>198</v>
      </c>
      <c r="G134" s="221"/>
      <c r="H134" s="225">
        <v>18.033999999999999</v>
      </c>
      <c r="I134" s="226"/>
      <c r="J134" s="221"/>
      <c r="K134" s="221"/>
      <c r="L134" s="227"/>
      <c r="M134" s="228"/>
      <c r="N134" s="229"/>
      <c r="O134" s="229"/>
      <c r="P134" s="229"/>
      <c r="Q134" s="229"/>
      <c r="R134" s="229"/>
      <c r="S134" s="229"/>
      <c r="T134" s="230"/>
      <c r="AT134" s="231" t="s">
        <v>162</v>
      </c>
      <c r="AU134" s="231" t="s">
        <v>90</v>
      </c>
      <c r="AV134" s="13" t="s">
        <v>90</v>
      </c>
      <c r="AW134" s="13" t="s">
        <v>41</v>
      </c>
      <c r="AX134" s="13" t="s">
        <v>23</v>
      </c>
      <c r="AY134" s="231" t="s">
        <v>151</v>
      </c>
    </row>
    <row r="135" spans="2:65" s="1" customFormat="1" ht="22.5" customHeight="1" x14ac:dyDescent="0.3">
      <c r="B135" s="36"/>
      <c r="C135" s="195" t="s">
        <v>199</v>
      </c>
      <c r="D135" s="195" t="s">
        <v>153</v>
      </c>
      <c r="E135" s="196" t="s">
        <v>200</v>
      </c>
      <c r="F135" s="197" t="s">
        <v>201</v>
      </c>
      <c r="G135" s="198" t="s">
        <v>168</v>
      </c>
      <c r="H135" s="199">
        <v>6.5819999999999999</v>
      </c>
      <c r="I135" s="200"/>
      <c r="J135" s="201">
        <f>ROUND(I135*H135,2)</f>
        <v>0</v>
      </c>
      <c r="K135" s="197" t="s">
        <v>157</v>
      </c>
      <c r="L135" s="56"/>
      <c r="M135" s="202" t="s">
        <v>77</v>
      </c>
      <c r="N135" s="203" t="s">
        <v>50</v>
      </c>
      <c r="O135" s="37"/>
      <c r="P135" s="204">
        <f>O135*H135</f>
        <v>0</v>
      </c>
      <c r="Q135" s="204">
        <v>0</v>
      </c>
      <c r="R135" s="204">
        <f>Q135*H135</f>
        <v>0</v>
      </c>
      <c r="S135" s="204">
        <v>0</v>
      </c>
      <c r="T135" s="205">
        <f>S135*H135</f>
        <v>0</v>
      </c>
      <c r="AR135" s="19" t="s">
        <v>158</v>
      </c>
      <c r="AT135" s="19" t="s">
        <v>153</v>
      </c>
      <c r="AU135" s="19" t="s">
        <v>90</v>
      </c>
      <c r="AY135" s="19" t="s">
        <v>151</v>
      </c>
      <c r="BE135" s="206">
        <f>IF(N135="základní",J135,0)</f>
        <v>0</v>
      </c>
      <c r="BF135" s="206">
        <f>IF(N135="snížená",J135,0)</f>
        <v>0</v>
      </c>
      <c r="BG135" s="206">
        <f>IF(N135="zákl. přenesená",J135,0)</f>
        <v>0</v>
      </c>
      <c r="BH135" s="206">
        <f>IF(N135="sníž. přenesená",J135,0)</f>
        <v>0</v>
      </c>
      <c r="BI135" s="206">
        <f>IF(N135="nulová",J135,0)</f>
        <v>0</v>
      </c>
      <c r="BJ135" s="19" t="s">
        <v>90</v>
      </c>
      <c r="BK135" s="206">
        <f>ROUND(I135*H135,2)</f>
        <v>0</v>
      </c>
      <c r="BL135" s="19" t="s">
        <v>158</v>
      </c>
      <c r="BM135" s="19" t="s">
        <v>202</v>
      </c>
    </row>
    <row r="136" spans="2:65" s="1" customFormat="1" ht="27" x14ac:dyDescent="0.3">
      <c r="B136" s="36"/>
      <c r="C136" s="58"/>
      <c r="D136" s="207" t="s">
        <v>160</v>
      </c>
      <c r="E136" s="58"/>
      <c r="F136" s="208" t="s">
        <v>203</v>
      </c>
      <c r="G136" s="58"/>
      <c r="H136" s="58"/>
      <c r="I136" s="163"/>
      <c r="J136" s="58"/>
      <c r="K136" s="58"/>
      <c r="L136" s="56"/>
      <c r="M136" s="73"/>
      <c r="N136" s="37"/>
      <c r="O136" s="37"/>
      <c r="P136" s="37"/>
      <c r="Q136" s="37"/>
      <c r="R136" s="37"/>
      <c r="S136" s="37"/>
      <c r="T136" s="74"/>
      <c r="AT136" s="19" t="s">
        <v>160</v>
      </c>
      <c r="AU136" s="19" t="s">
        <v>90</v>
      </c>
    </row>
    <row r="137" spans="2:65" s="12" customFormat="1" x14ac:dyDescent="0.3">
      <c r="B137" s="209"/>
      <c r="C137" s="210"/>
      <c r="D137" s="207" t="s">
        <v>162</v>
      </c>
      <c r="E137" s="211" t="s">
        <v>77</v>
      </c>
      <c r="F137" s="212" t="s">
        <v>204</v>
      </c>
      <c r="G137" s="210"/>
      <c r="H137" s="213" t="s">
        <v>77</v>
      </c>
      <c r="I137" s="214"/>
      <c r="J137" s="210"/>
      <c r="K137" s="210"/>
      <c r="L137" s="215"/>
      <c r="M137" s="216"/>
      <c r="N137" s="217"/>
      <c r="O137" s="217"/>
      <c r="P137" s="217"/>
      <c r="Q137" s="217"/>
      <c r="R137" s="217"/>
      <c r="S137" s="217"/>
      <c r="T137" s="218"/>
      <c r="AT137" s="219" t="s">
        <v>162</v>
      </c>
      <c r="AU137" s="219" t="s">
        <v>90</v>
      </c>
      <c r="AV137" s="12" t="s">
        <v>23</v>
      </c>
      <c r="AW137" s="12" t="s">
        <v>41</v>
      </c>
      <c r="AX137" s="12" t="s">
        <v>79</v>
      </c>
      <c r="AY137" s="219" t="s">
        <v>151</v>
      </c>
    </row>
    <row r="138" spans="2:65" s="12" customFormat="1" x14ac:dyDescent="0.3">
      <c r="B138" s="209"/>
      <c r="C138" s="210"/>
      <c r="D138" s="207" t="s">
        <v>162</v>
      </c>
      <c r="E138" s="211" t="s">
        <v>77</v>
      </c>
      <c r="F138" s="212" t="s">
        <v>205</v>
      </c>
      <c r="G138" s="210"/>
      <c r="H138" s="213" t="s">
        <v>77</v>
      </c>
      <c r="I138" s="214"/>
      <c r="J138" s="210"/>
      <c r="K138" s="210"/>
      <c r="L138" s="215"/>
      <c r="M138" s="216"/>
      <c r="N138" s="217"/>
      <c r="O138" s="217"/>
      <c r="P138" s="217"/>
      <c r="Q138" s="217"/>
      <c r="R138" s="217"/>
      <c r="S138" s="217"/>
      <c r="T138" s="218"/>
      <c r="AT138" s="219" t="s">
        <v>162</v>
      </c>
      <c r="AU138" s="219" t="s">
        <v>90</v>
      </c>
      <c r="AV138" s="12" t="s">
        <v>23</v>
      </c>
      <c r="AW138" s="12" t="s">
        <v>41</v>
      </c>
      <c r="AX138" s="12" t="s">
        <v>79</v>
      </c>
      <c r="AY138" s="219" t="s">
        <v>151</v>
      </c>
    </row>
    <row r="139" spans="2:65" s="13" customFormat="1" x14ac:dyDescent="0.3">
      <c r="B139" s="220"/>
      <c r="C139" s="221"/>
      <c r="D139" s="207" t="s">
        <v>162</v>
      </c>
      <c r="E139" s="232" t="s">
        <v>77</v>
      </c>
      <c r="F139" s="233" t="s">
        <v>206</v>
      </c>
      <c r="G139" s="221"/>
      <c r="H139" s="234">
        <v>5.1479999999999997</v>
      </c>
      <c r="I139" s="226"/>
      <c r="J139" s="221"/>
      <c r="K139" s="221"/>
      <c r="L139" s="227"/>
      <c r="M139" s="228"/>
      <c r="N139" s="229"/>
      <c r="O139" s="229"/>
      <c r="P139" s="229"/>
      <c r="Q139" s="229"/>
      <c r="R139" s="229"/>
      <c r="S139" s="229"/>
      <c r="T139" s="230"/>
      <c r="AT139" s="231" t="s">
        <v>162</v>
      </c>
      <c r="AU139" s="231" t="s">
        <v>90</v>
      </c>
      <c r="AV139" s="13" t="s">
        <v>90</v>
      </c>
      <c r="AW139" s="13" t="s">
        <v>41</v>
      </c>
      <c r="AX139" s="13" t="s">
        <v>79</v>
      </c>
      <c r="AY139" s="231" t="s">
        <v>151</v>
      </c>
    </row>
    <row r="140" spans="2:65" s="13" customFormat="1" x14ac:dyDescent="0.3">
      <c r="B140" s="220"/>
      <c r="C140" s="221"/>
      <c r="D140" s="207" t="s">
        <v>162</v>
      </c>
      <c r="E140" s="232" t="s">
        <v>77</v>
      </c>
      <c r="F140" s="233" t="s">
        <v>207</v>
      </c>
      <c r="G140" s="221"/>
      <c r="H140" s="234">
        <v>1.4339999999999999</v>
      </c>
      <c r="I140" s="226"/>
      <c r="J140" s="221"/>
      <c r="K140" s="221"/>
      <c r="L140" s="227"/>
      <c r="M140" s="228"/>
      <c r="N140" s="229"/>
      <c r="O140" s="229"/>
      <c r="P140" s="229"/>
      <c r="Q140" s="229"/>
      <c r="R140" s="229"/>
      <c r="S140" s="229"/>
      <c r="T140" s="230"/>
      <c r="AT140" s="231" t="s">
        <v>162</v>
      </c>
      <c r="AU140" s="231" t="s">
        <v>90</v>
      </c>
      <c r="AV140" s="13" t="s">
        <v>90</v>
      </c>
      <c r="AW140" s="13" t="s">
        <v>41</v>
      </c>
      <c r="AX140" s="13" t="s">
        <v>79</v>
      </c>
      <c r="AY140" s="231" t="s">
        <v>151</v>
      </c>
    </row>
    <row r="141" spans="2:65" s="14" customFormat="1" x14ac:dyDescent="0.3">
      <c r="B141" s="235"/>
      <c r="C141" s="236"/>
      <c r="D141" s="222" t="s">
        <v>162</v>
      </c>
      <c r="E141" s="237" t="s">
        <v>77</v>
      </c>
      <c r="F141" s="238" t="s">
        <v>174</v>
      </c>
      <c r="G141" s="236"/>
      <c r="H141" s="239">
        <v>6.5819999999999999</v>
      </c>
      <c r="I141" s="240"/>
      <c r="J141" s="236"/>
      <c r="K141" s="236"/>
      <c r="L141" s="241"/>
      <c r="M141" s="242"/>
      <c r="N141" s="243"/>
      <c r="O141" s="243"/>
      <c r="P141" s="243"/>
      <c r="Q141" s="243"/>
      <c r="R141" s="243"/>
      <c r="S141" s="243"/>
      <c r="T141" s="244"/>
      <c r="AT141" s="245" t="s">
        <v>162</v>
      </c>
      <c r="AU141" s="245" t="s">
        <v>90</v>
      </c>
      <c r="AV141" s="14" t="s">
        <v>158</v>
      </c>
      <c r="AW141" s="14" t="s">
        <v>41</v>
      </c>
      <c r="AX141" s="14" t="s">
        <v>23</v>
      </c>
      <c r="AY141" s="245" t="s">
        <v>151</v>
      </c>
    </row>
    <row r="142" spans="2:65" s="1" customFormat="1" ht="22.5" customHeight="1" x14ac:dyDescent="0.3">
      <c r="B142" s="36"/>
      <c r="C142" s="247" t="s">
        <v>208</v>
      </c>
      <c r="D142" s="247" t="s">
        <v>209</v>
      </c>
      <c r="E142" s="248" t="s">
        <v>210</v>
      </c>
      <c r="F142" s="249" t="s">
        <v>211</v>
      </c>
      <c r="G142" s="250" t="s">
        <v>194</v>
      </c>
      <c r="H142" s="251">
        <v>11.848000000000001</v>
      </c>
      <c r="I142" s="252"/>
      <c r="J142" s="253">
        <f>ROUND(I142*H142,2)</f>
        <v>0</v>
      </c>
      <c r="K142" s="249" t="s">
        <v>157</v>
      </c>
      <c r="L142" s="254"/>
      <c r="M142" s="255" t="s">
        <v>77</v>
      </c>
      <c r="N142" s="256" t="s">
        <v>50</v>
      </c>
      <c r="O142" s="37"/>
      <c r="P142" s="204">
        <f>O142*H142</f>
        <v>0</v>
      </c>
      <c r="Q142" s="204">
        <v>1</v>
      </c>
      <c r="R142" s="204">
        <f>Q142*H142</f>
        <v>11.848000000000001</v>
      </c>
      <c r="S142" s="204">
        <v>0</v>
      </c>
      <c r="T142" s="205">
        <f>S142*H142</f>
        <v>0</v>
      </c>
      <c r="AR142" s="19" t="s">
        <v>208</v>
      </c>
      <c r="AT142" s="19" t="s">
        <v>209</v>
      </c>
      <c r="AU142" s="19" t="s">
        <v>90</v>
      </c>
      <c r="AY142" s="19" t="s">
        <v>151</v>
      </c>
      <c r="BE142" s="206">
        <f>IF(N142="základní",J142,0)</f>
        <v>0</v>
      </c>
      <c r="BF142" s="206">
        <f>IF(N142="snížená",J142,0)</f>
        <v>0</v>
      </c>
      <c r="BG142" s="206">
        <f>IF(N142="zákl. přenesená",J142,0)</f>
        <v>0</v>
      </c>
      <c r="BH142" s="206">
        <f>IF(N142="sníž. přenesená",J142,0)</f>
        <v>0</v>
      </c>
      <c r="BI142" s="206">
        <f>IF(N142="nulová",J142,0)</f>
        <v>0</v>
      </c>
      <c r="BJ142" s="19" t="s">
        <v>90</v>
      </c>
      <c r="BK142" s="206">
        <f>ROUND(I142*H142,2)</f>
        <v>0</v>
      </c>
      <c r="BL142" s="19" t="s">
        <v>158</v>
      </c>
      <c r="BM142" s="19" t="s">
        <v>212</v>
      </c>
    </row>
    <row r="143" spans="2:65" s="1" customFormat="1" ht="40.5" x14ac:dyDescent="0.3">
      <c r="B143" s="36"/>
      <c r="C143" s="58"/>
      <c r="D143" s="207" t="s">
        <v>160</v>
      </c>
      <c r="E143" s="58"/>
      <c r="F143" s="208" t="s">
        <v>213</v>
      </c>
      <c r="G143" s="58"/>
      <c r="H143" s="58"/>
      <c r="I143" s="163"/>
      <c r="J143" s="58"/>
      <c r="K143" s="58"/>
      <c r="L143" s="56"/>
      <c r="M143" s="73"/>
      <c r="N143" s="37"/>
      <c r="O143" s="37"/>
      <c r="P143" s="37"/>
      <c r="Q143" s="37"/>
      <c r="R143" s="37"/>
      <c r="S143" s="37"/>
      <c r="T143" s="74"/>
      <c r="AT143" s="19" t="s">
        <v>160</v>
      </c>
      <c r="AU143" s="19" t="s">
        <v>90</v>
      </c>
    </row>
    <row r="144" spans="2:65" s="13" customFormat="1" x14ac:dyDescent="0.3">
      <c r="B144" s="220"/>
      <c r="C144" s="221"/>
      <c r="D144" s="222" t="s">
        <v>162</v>
      </c>
      <c r="E144" s="221"/>
      <c r="F144" s="224" t="s">
        <v>214</v>
      </c>
      <c r="G144" s="221"/>
      <c r="H144" s="225">
        <v>11.848000000000001</v>
      </c>
      <c r="I144" s="226"/>
      <c r="J144" s="221"/>
      <c r="K144" s="221"/>
      <c r="L144" s="227"/>
      <c r="M144" s="228"/>
      <c r="N144" s="229"/>
      <c r="O144" s="229"/>
      <c r="P144" s="229"/>
      <c r="Q144" s="229"/>
      <c r="R144" s="229"/>
      <c r="S144" s="229"/>
      <c r="T144" s="230"/>
      <c r="AT144" s="231" t="s">
        <v>162</v>
      </c>
      <c r="AU144" s="231" t="s">
        <v>90</v>
      </c>
      <c r="AV144" s="13" t="s">
        <v>90</v>
      </c>
      <c r="AW144" s="13" t="s">
        <v>4</v>
      </c>
      <c r="AX144" s="13" t="s">
        <v>23</v>
      </c>
      <c r="AY144" s="231" t="s">
        <v>151</v>
      </c>
    </row>
    <row r="145" spans="2:65" s="1" customFormat="1" ht="31.5" customHeight="1" x14ac:dyDescent="0.3">
      <c r="B145" s="36"/>
      <c r="C145" s="195" t="s">
        <v>215</v>
      </c>
      <c r="D145" s="195" t="s">
        <v>153</v>
      </c>
      <c r="E145" s="196" t="s">
        <v>216</v>
      </c>
      <c r="F145" s="197" t="s">
        <v>217</v>
      </c>
      <c r="G145" s="198" t="s">
        <v>168</v>
      </c>
      <c r="H145" s="199">
        <v>2.6520000000000001</v>
      </c>
      <c r="I145" s="200"/>
      <c r="J145" s="201">
        <f>ROUND(I145*H145,2)</f>
        <v>0</v>
      </c>
      <c r="K145" s="197" t="s">
        <v>157</v>
      </c>
      <c r="L145" s="56"/>
      <c r="M145" s="202" t="s">
        <v>77</v>
      </c>
      <c r="N145" s="203" t="s">
        <v>50</v>
      </c>
      <c r="O145" s="37"/>
      <c r="P145" s="204">
        <f>O145*H145</f>
        <v>0</v>
      </c>
      <c r="Q145" s="204">
        <v>0</v>
      </c>
      <c r="R145" s="204">
        <f>Q145*H145</f>
        <v>0</v>
      </c>
      <c r="S145" s="204">
        <v>0</v>
      </c>
      <c r="T145" s="205">
        <f>S145*H145</f>
        <v>0</v>
      </c>
      <c r="AR145" s="19" t="s">
        <v>158</v>
      </c>
      <c r="AT145" s="19" t="s">
        <v>153</v>
      </c>
      <c r="AU145" s="19" t="s">
        <v>90</v>
      </c>
      <c r="AY145" s="19" t="s">
        <v>151</v>
      </c>
      <c r="BE145" s="206">
        <f>IF(N145="základní",J145,0)</f>
        <v>0</v>
      </c>
      <c r="BF145" s="206">
        <f>IF(N145="snížená",J145,0)</f>
        <v>0</v>
      </c>
      <c r="BG145" s="206">
        <f>IF(N145="zákl. přenesená",J145,0)</f>
        <v>0</v>
      </c>
      <c r="BH145" s="206">
        <f>IF(N145="sníž. přenesená",J145,0)</f>
        <v>0</v>
      </c>
      <c r="BI145" s="206">
        <f>IF(N145="nulová",J145,0)</f>
        <v>0</v>
      </c>
      <c r="BJ145" s="19" t="s">
        <v>90</v>
      </c>
      <c r="BK145" s="206">
        <f>ROUND(I145*H145,2)</f>
        <v>0</v>
      </c>
      <c r="BL145" s="19" t="s">
        <v>158</v>
      </c>
      <c r="BM145" s="19" t="s">
        <v>218</v>
      </c>
    </row>
    <row r="146" spans="2:65" s="1" customFormat="1" ht="40.5" x14ac:dyDescent="0.3">
      <c r="B146" s="36"/>
      <c r="C146" s="58"/>
      <c r="D146" s="207" t="s">
        <v>160</v>
      </c>
      <c r="E146" s="58"/>
      <c r="F146" s="208" t="s">
        <v>219</v>
      </c>
      <c r="G146" s="58"/>
      <c r="H146" s="58"/>
      <c r="I146" s="163"/>
      <c r="J146" s="58"/>
      <c r="K146" s="58"/>
      <c r="L146" s="56"/>
      <c r="M146" s="73"/>
      <c r="N146" s="37"/>
      <c r="O146" s="37"/>
      <c r="P146" s="37"/>
      <c r="Q146" s="37"/>
      <c r="R146" s="37"/>
      <c r="S146" s="37"/>
      <c r="T146" s="74"/>
      <c r="AT146" s="19" t="s">
        <v>160</v>
      </c>
      <c r="AU146" s="19" t="s">
        <v>90</v>
      </c>
    </row>
    <row r="147" spans="2:65" s="12" customFormat="1" x14ac:dyDescent="0.3">
      <c r="B147" s="209"/>
      <c r="C147" s="210"/>
      <c r="D147" s="207" t="s">
        <v>162</v>
      </c>
      <c r="E147" s="211" t="s">
        <v>77</v>
      </c>
      <c r="F147" s="212" t="s">
        <v>163</v>
      </c>
      <c r="G147" s="210"/>
      <c r="H147" s="213" t="s">
        <v>77</v>
      </c>
      <c r="I147" s="214"/>
      <c r="J147" s="210"/>
      <c r="K147" s="210"/>
      <c r="L147" s="215"/>
      <c r="M147" s="216"/>
      <c r="N147" s="217"/>
      <c r="O147" s="217"/>
      <c r="P147" s="217"/>
      <c r="Q147" s="217"/>
      <c r="R147" s="217"/>
      <c r="S147" s="217"/>
      <c r="T147" s="218"/>
      <c r="AT147" s="219" t="s">
        <v>162</v>
      </c>
      <c r="AU147" s="219" t="s">
        <v>90</v>
      </c>
      <c r="AV147" s="12" t="s">
        <v>23</v>
      </c>
      <c r="AW147" s="12" t="s">
        <v>41</v>
      </c>
      <c r="AX147" s="12" t="s">
        <v>79</v>
      </c>
      <c r="AY147" s="219" t="s">
        <v>151</v>
      </c>
    </row>
    <row r="148" spans="2:65" s="12" customFormat="1" x14ac:dyDescent="0.3">
      <c r="B148" s="209"/>
      <c r="C148" s="210"/>
      <c r="D148" s="207" t="s">
        <v>162</v>
      </c>
      <c r="E148" s="211" t="s">
        <v>77</v>
      </c>
      <c r="F148" s="212" t="s">
        <v>220</v>
      </c>
      <c r="G148" s="210"/>
      <c r="H148" s="213" t="s">
        <v>77</v>
      </c>
      <c r="I148" s="214"/>
      <c r="J148" s="210"/>
      <c r="K148" s="210"/>
      <c r="L148" s="215"/>
      <c r="M148" s="216"/>
      <c r="N148" s="217"/>
      <c r="O148" s="217"/>
      <c r="P148" s="217"/>
      <c r="Q148" s="217"/>
      <c r="R148" s="217"/>
      <c r="S148" s="217"/>
      <c r="T148" s="218"/>
      <c r="AT148" s="219" t="s">
        <v>162</v>
      </c>
      <c r="AU148" s="219" t="s">
        <v>90</v>
      </c>
      <c r="AV148" s="12" t="s">
        <v>23</v>
      </c>
      <c r="AW148" s="12" t="s">
        <v>41</v>
      </c>
      <c r="AX148" s="12" t="s">
        <v>79</v>
      </c>
      <c r="AY148" s="219" t="s">
        <v>151</v>
      </c>
    </row>
    <row r="149" spans="2:65" s="13" customFormat="1" x14ac:dyDescent="0.3">
      <c r="B149" s="220"/>
      <c r="C149" s="221"/>
      <c r="D149" s="207" t="s">
        <v>162</v>
      </c>
      <c r="E149" s="232" t="s">
        <v>77</v>
      </c>
      <c r="F149" s="233" t="s">
        <v>221</v>
      </c>
      <c r="G149" s="221"/>
      <c r="H149" s="234">
        <v>2.0590000000000002</v>
      </c>
      <c r="I149" s="226"/>
      <c r="J149" s="221"/>
      <c r="K149" s="221"/>
      <c r="L149" s="227"/>
      <c r="M149" s="228"/>
      <c r="N149" s="229"/>
      <c r="O149" s="229"/>
      <c r="P149" s="229"/>
      <c r="Q149" s="229"/>
      <c r="R149" s="229"/>
      <c r="S149" s="229"/>
      <c r="T149" s="230"/>
      <c r="AT149" s="231" t="s">
        <v>162</v>
      </c>
      <c r="AU149" s="231" t="s">
        <v>90</v>
      </c>
      <c r="AV149" s="13" t="s">
        <v>90</v>
      </c>
      <c r="AW149" s="13" t="s">
        <v>41</v>
      </c>
      <c r="AX149" s="13" t="s">
        <v>79</v>
      </c>
      <c r="AY149" s="231" t="s">
        <v>151</v>
      </c>
    </row>
    <row r="150" spans="2:65" s="13" customFormat="1" x14ac:dyDescent="0.3">
      <c r="B150" s="220"/>
      <c r="C150" s="221"/>
      <c r="D150" s="207" t="s">
        <v>162</v>
      </c>
      <c r="E150" s="232" t="s">
        <v>77</v>
      </c>
      <c r="F150" s="233" t="s">
        <v>222</v>
      </c>
      <c r="G150" s="221"/>
      <c r="H150" s="234">
        <v>0.59299999999999997</v>
      </c>
      <c r="I150" s="226"/>
      <c r="J150" s="221"/>
      <c r="K150" s="221"/>
      <c r="L150" s="227"/>
      <c r="M150" s="228"/>
      <c r="N150" s="229"/>
      <c r="O150" s="229"/>
      <c r="P150" s="229"/>
      <c r="Q150" s="229"/>
      <c r="R150" s="229"/>
      <c r="S150" s="229"/>
      <c r="T150" s="230"/>
      <c r="AT150" s="231" t="s">
        <v>162</v>
      </c>
      <c r="AU150" s="231" t="s">
        <v>90</v>
      </c>
      <c r="AV150" s="13" t="s">
        <v>90</v>
      </c>
      <c r="AW150" s="13" t="s">
        <v>41</v>
      </c>
      <c r="AX150" s="13" t="s">
        <v>79</v>
      </c>
      <c r="AY150" s="231" t="s">
        <v>151</v>
      </c>
    </row>
    <row r="151" spans="2:65" s="14" customFormat="1" x14ac:dyDescent="0.3">
      <c r="B151" s="235"/>
      <c r="C151" s="236"/>
      <c r="D151" s="207" t="s">
        <v>162</v>
      </c>
      <c r="E151" s="257" t="s">
        <v>77</v>
      </c>
      <c r="F151" s="258" t="s">
        <v>174</v>
      </c>
      <c r="G151" s="236"/>
      <c r="H151" s="259">
        <v>2.6520000000000001</v>
      </c>
      <c r="I151" s="240"/>
      <c r="J151" s="236"/>
      <c r="K151" s="236"/>
      <c r="L151" s="241"/>
      <c r="M151" s="242"/>
      <c r="N151" s="243"/>
      <c r="O151" s="243"/>
      <c r="P151" s="243"/>
      <c r="Q151" s="243"/>
      <c r="R151" s="243"/>
      <c r="S151" s="243"/>
      <c r="T151" s="244"/>
      <c r="AT151" s="245" t="s">
        <v>162</v>
      </c>
      <c r="AU151" s="245" t="s">
        <v>90</v>
      </c>
      <c r="AV151" s="14" t="s">
        <v>158</v>
      </c>
      <c r="AW151" s="14" t="s">
        <v>41</v>
      </c>
      <c r="AX151" s="14" t="s">
        <v>23</v>
      </c>
      <c r="AY151" s="245" t="s">
        <v>151</v>
      </c>
    </row>
    <row r="152" spans="2:65" s="11" customFormat="1" ht="29.85" customHeight="1" x14ac:dyDescent="0.3">
      <c r="B152" s="178"/>
      <c r="C152" s="179"/>
      <c r="D152" s="192" t="s">
        <v>78</v>
      </c>
      <c r="E152" s="193" t="s">
        <v>175</v>
      </c>
      <c r="F152" s="193" t="s">
        <v>223</v>
      </c>
      <c r="G152" s="179"/>
      <c r="H152" s="179"/>
      <c r="I152" s="182"/>
      <c r="J152" s="194">
        <f>BK152</f>
        <v>0</v>
      </c>
      <c r="K152" s="179"/>
      <c r="L152" s="184"/>
      <c r="M152" s="185"/>
      <c r="N152" s="186"/>
      <c r="O152" s="186"/>
      <c r="P152" s="187">
        <f>SUM(P153:P176)</f>
        <v>0</v>
      </c>
      <c r="Q152" s="186"/>
      <c r="R152" s="187">
        <f>SUM(R153:R176)</f>
        <v>1.300736672</v>
      </c>
      <c r="S152" s="186"/>
      <c r="T152" s="188">
        <f>SUM(T153:T176)</f>
        <v>0</v>
      </c>
      <c r="AR152" s="189" t="s">
        <v>23</v>
      </c>
      <c r="AT152" s="190" t="s">
        <v>78</v>
      </c>
      <c r="AU152" s="190" t="s">
        <v>23</v>
      </c>
      <c r="AY152" s="189" t="s">
        <v>151</v>
      </c>
      <c r="BK152" s="191">
        <f>SUM(BK153:BK176)</f>
        <v>0</v>
      </c>
    </row>
    <row r="153" spans="2:65" s="1" customFormat="1" ht="31.5" customHeight="1" x14ac:dyDescent="0.3">
      <c r="B153" s="36"/>
      <c r="C153" s="195" t="s">
        <v>27</v>
      </c>
      <c r="D153" s="195" t="s">
        <v>153</v>
      </c>
      <c r="E153" s="196" t="s">
        <v>224</v>
      </c>
      <c r="F153" s="197" t="s">
        <v>225</v>
      </c>
      <c r="G153" s="198" t="s">
        <v>168</v>
      </c>
      <c r="H153" s="199">
        <v>1.6890000000000001</v>
      </c>
      <c r="I153" s="200"/>
      <c r="J153" s="201">
        <f>ROUND(I153*H153,2)</f>
        <v>0</v>
      </c>
      <c r="K153" s="197" t="s">
        <v>157</v>
      </c>
      <c r="L153" s="56"/>
      <c r="M153" s="202" t="s">
        <v>77</v>
      </c>
      <c r="N153" s="203" t="s">
        <v>50</v>
      </c>
      <c r="O153" s="37"/>
      <c r="P153" s="204">
        <f>O153*H153</f>
        <v>0</v>
      </c>
      <c r="Q153" s="204">
        <v>0.70067999999999997</v>
      </c>
      <c r="R153" s="204">
        <f>Q153*H153</f>
        <v>1.18344852</v>
      </c>
      <c r="S153" s="204">
        <v>0</v>
      </c>
      <c r="T153" s="205">
        <f>S153*H153</f>
        <v>0</v>
      </c>
      <c r="AR153" s="19" t="s">
        <v>158</v>
      </c>
      <c r="AT153" s="19" t="s">
        <v>153</v>
      </c>
      <c r="AU153" s="19" t="s">
        <v>90</v>
      </c>
      <c r="AY153" s="19" t="s">
        <v>151</v>
      </c>
      <c r="BE153" s="206">
        <f>IF(N153="základní",J153,0)</f>
        <v>0</v>
      </c>
      <c r="BF153" s="206">
        <f>IF(N153="snížená",J153,0)</f>
        <v>0</v>
      </c>
      <c r="BG153" s="206">
        <f>IF(N153="zákl. přenesená",J153,0)</f>
        <v>0</v>
      </c>
      <c r="BH153" s="206">
        <f>IF(N153="sníž. přenesená",J153,0)</f>
        <v>0</v>
      </c>
      <c r="BI153" s="206">
        <f>IF(N153="nulová",J153,0)</f>
        <v>0</v>
      </c>
      <c r="BJ153" s="19" t="s">
        <v>90</v>
      </c>
      <c r="BK153" s="206">
        <f>ROUND(I153*H153,2)</f>
        <v>0</v>
      </c>
      <c r="BL153" s="19" t="s">
        <v>158</v>
      </c>
      <c r="BM153" s="19" t="s">
        <v>226</v>
      </c>
    </row>
    <row r="154" spans="2:65" s="1" customFormat="1" ht="27" x14ac:dyDescent="0.3">
      <c r="B154" s="36"/>
      <c r="C154" s="58"/>
      <c r="D154" s="207" t="s">
        <v>160</v>
      </c>
      <c r="E154" s="58"/>
      <c r="F154" s="208" t="s">
        <v>227</v>
      </c>
      <c r="G154" s="58"/>
      <c r="H154" s="58"/>
      <c r="I154" s="163"/>
      <c r="J154" s="58"/>
      <c r="K154" s="58"/>
      <c r="L154" s="56"/>
      <c r="M154" s="73"/>
      <c r="N154" s="37"/>
      <c r="O154" s="37"/>
      <c r="P154" s="37"/>
      <c r="Q154" s="37"/>
      <c r="R154" s="37"/>
      <c r="S154" s="37"/>
      <c r="T154" s="74"/>
      <c r="AT154" s="19" t="s">
        <v>160</v>
      </c>
      <c r="AU154" s="19" t="s">
        <v>90</v>
      </c>
    </row>
    <row r="155" spans="2:65" s="12" customFormat="1" x14ac:dyDescent="0.3">
      <c r="B155" s="209"/>
      <c r="C155" s="210"/>
      <c r="D155" s="207" t="s">
        <v>162</v>
      </c>
      <c r="E155" s="211" t="s">
        <v>77</v>
      </c>
      <c r="F155" s="212" t="s">
        <v>228</v>
      </c>
      <c r="G155" s="210"/>
      <c r="H155" s="213" t="s">
        <v>77</v>
      </c>
      <c r="I155" s="214"/>
      <c r="J155" s="210"/>
      <c r="K155" s="210"/>
      <c r="L155" s="215"/>
      <c r="M155" s="216"/>
      <c r="N155" s="217"/>
      <c r="O155" s="217"/>
      <c r="P155" s="217"/>
      <c r="Q155" s="217"/>
      <c r="R155" s="217"/>
      <c r="S155" s="217"/>
      <c r="T155" s="218"/>
      <c r="AT155" s="219" t="s">
        <v>162</v>
      </c>
      <c r="AU155" s="219" t="s">
        <v>90</v>
      </c>
      <c r="AV155" s="12" t="s">
        <v>23</v>
      </c>
      <c r="AW155" s="12" t="s">
        <v>41</v>
      </c>
      <c r="AX155" s="12" t="s">
        <v>79</v>
      </c>
      <c r="AY155" s="219" t="s">
        <v>151</v>
      </c>
    </row>
    <row r="156" spans="2:65" s="12" customFormat="1" x14ac:dyDescent="0.3">
      <c r="B156" s="209"/>
      <c r="C156" s="210"/>
      <c r="D156" s="207" t="s">
        <v>162</v>
      </c>
      <c r="E156" s="211" t="s">
        <v>77</v>
      </c>
      <c r="F156" s="212" t="s">
        <v>229</v>
      </c>
      <c r="G156" s="210"/>
      <c r="H156" s="213" t="s">
        <v>77</v>
      </c>
      <c r="I156" s="214"/>
      <c r="J156" s="210"/>
      <c r="K156" s="210"/>
      <c r="L156" s="215"/>
      <c r="M156" s="216"/>
      <c r="N156" s="217"/>
      <c r="O156" s="217"/>
      <c r="P156" s="217"/>
      <c r="Q156" s="217"/>
      <c r="R156" s="217"/>
      <c r="S156" s="217"/>
      <c r="T156" s="218"/>
      <c r="AT156" s="219" t="s">
        <v>162</v>
      </c>
      <c r="AU156" s="219" t="s">
        <v>90</v>
      </c>
      <c r="AV156" s="12" t="s">
        <v>23</v>
      </c>
      <c r="AW156" s="12" t="s">
        <v>41</v>
      </c>
      <c r="AX156" s="12" t="s">
        <v>79</v>
      </c>
      <c r="AY156" s="219" t="s">
        <v>151</v>
      </c>
    </row>
    <row r="157" spans="2:65" s="13" customFormat="1" x14ac:dyDescent="0.3">
      <c r="B157" s="220"/>
      <c r="C157" s="221"/>
      <c r="D157" s="207" t="s">
        <v>162</v>
      </c>
      <c r="E157" s="232" t="s">
        <v>77</v>
      </c>
      <c r="F157" s="233" t="s">
        <v>230</v>
      </c>
      <c r="G157" s="221"/>
      <c r="H157" s="234">
        <v>1.181</v>
      </c>
      <c r="I157" s="226"/>
      <c r="J157" s="221"/>
      <c r="K157" s="221"/>
      <c r="L157" s="227"/>
      <c r="M157" s="228"/>
      <c r="N157" s="229"/>
      <c r="O157" s="229"/>
      <c r="P157" s="229"/>
      <c r="Q157" s="229"/>
      <c r="R157" s="229"/>
      <c r="S157" s="229"/>
      <c r="T157" s="230"/>
      <c r="AT157" s="231" t="s">
        <v>162</v>
      </c>
      <c r="AU157" s="231" t="s">
        <v>90</v>
      </c>
      <c r="AV157" s="13" t="s">
        <v>90</v>
      </c>
      <c r="AW157" s="13" t="s">
        <v>41</v>
      </c>
      <c r="AX157" s="13" t="s">
        <v>79</v>
      </c>
      <c r="AY157" s="231" t="s">
        <v>151</v>
      </c>
    </row>
    <row r="158" spans="2:65" s="13" customFormat="1" x14ac:dyDescent="0.3">
      <c r="B158" s="220"/>
      <c r="C158" s="221"/>
      <c r="D158" s="207" t="s">
        <v>162</v>
      </c>
      <c r="E158" s="232" t="s">
        <v>77</v>
      </c>
      <c r="F158" s="233" t="s">
        <v>231</v>
      </c>
      <c r="G158" s="221"/>
      <c r="H158" s="234">
        <v>-0.248</v>
      </c>
      <c r="I158" s="226"/>
      <c r="J158" s="221"/>
      <c r="K158" s="221"/>
      <c r="L158" s="227"/>
      <c r="M158" s="228"/>
      <c r="N158" s="229"/>
      <c r="O158" s="229"/>
      <c r="P158" s="229"/>
      <c r="Q158" s="229"/>
      <c r="R158" s="229"/>
      <c r="S158" s="229"/>
      <c r="T158" s="230"/>
      <c r="AT158" s="231" t="s">
        <v>162</v>
      </c>
      <c r="AU158" s="231" t="s">
        <v>90</v>
      </c>
      <c r="AV158" s="13" t="s">
        <v>90</v>
      </c>
      <c r="AW158" s="13" t="s">
        <v>41</v>
      </c>
      <c r="AX158" s="13" t="s">
        <v>79</v>
      </c>
      <c r="AY158" s="231" t="s">
        <v>151</v>
      </c>
    </row>
    <row r="159" spans="2:65" s="12" customFormat="1" x14ac:dyDescent="0.3">
      <c r="B159" s="209"/>
      <c r="C159" s="210"/>
      <c r="D159" s="207" t="s">
        <v>162</v>
      </c>
      <c r="E159" s="211" t="s">
        <v>77</v>
      </c>
      <c r="F159" s="212" t="s">
        <v>232</v>
      </c>
      <c r="G159" s="210"/>
      <c r="H159" s="213" t="s">
        <v>77</v>
      </c>
      <c r="I159" s="214"/>
      <c r="J159" s="210"/>
      <c r="K159" s="210"/>
      <c r="L159" s="215"/>
      <c r="M159" s="216"/>
      <c r="N159" s="217"/>
      <c r="O159" s="217"/>
      <c r="P159" s="217"/>
      <c r="Q159" s="217"/>
      <c r="R159" s="217"/>
      <c r="S159" s="217"/>
      <c r="T159" s="218"/>
      <c r="AT159" s="219" t="s">
        <v>162</v>
      </c>
      <c r="AU159" s="219" t="s">
        <v>90</v>
      </c>
      <c r="AV159" s="12" t="s">
        <v>23</v>
      </c>
      <c r="AW159" s="12" t="s">
        <v>41</v>
      </c>
      <c r="AX159" s="12" t="s">
        <v>79</v>
      </c>
      <c r="AY159" s="219" t="s">
        <v>151</v>
      </c>
    </row>
    <row r="160" spans="2:65" s="13" customFormat="1" x14ac:dyDescent="0.3">
      <c r="B160" s="220"/>
      <c r="C160" s="221"/>
      <c r="D160" s="207" t="s">
        <v>162</v>
      </c>
      <c r="E160" s="232" t="s">
        <v>77</v>
      </c>
      <c r="F160" s="233" t="s">
        <v>233</v>
      </c>
      <c r="G160" s="221"/>
      <c r="H160" s="234">
        <v>1.7330000000000001</v>
      </c>
      <c r="I160" s="226"/>
      <c r="J160" s="221"/>
      <c r="K160" s="221"/>
      <c r="L160" s="227"/>
      <c r="M160" s="228"/>
      <c r="N160" s="229"/>
      <c r="O160" s="229"/>
      <c r="P160" s="229"/>
      <c r="Q160" s="229"/>
      <c r="R160" s="229"/>
      <c r="S160" s="229"/>
      <c r="T160" s="230"/>
      <c r="AT160" s="231" t="s">
        <v>162</v>
      </c>
      <c r="AU160" s="231" t="s">
        <v>90</v>
      </c>
      <c r="AV160" s="13" t="s">
        <v>90</v>
      </c>
      <c r="AW160" s="13" t="s">
        <v>41</v>
      </c>
      <c r="AX160" s="13" t="s">
        <v>79</v>
      </c>
      <c r="AY160" s="231" t="s">
        <v>151</v>
      </c>
    </row>
    <row r="161" spans="2:65" s="13" customFormat="1" x14ac:dyDescent="0.3">
      <c r="B161" s="220"/>
      <c r="C161" s="221"/>
      <c r="D161" s="207" t="s">
        <v>162</v>
      </c>
      <c r="E161" s="232" t="s">
        <v>77</v>
      </c>
      <c r="F161" s="233" t="s">
        <v>234</v>
      </c>
      <c r="G161" s="221"/>
      <c r="H161" s="234">
        <v>-0.55100000000000005</v>
      </c>
      <c r="I161" s="226"/>
      <c r="J161" s="221"/>
      <c r="K161" s="221"/>
      <c r="L161" s="227"/>
      <c r="M161" s="228"/>
      <c r="N161" s="229"/>
      <c r="O161" s="229"/>
      <c r="P161" s="229"/>
      <c r="Q161" s="229"/>
      <c r="R161" s="229"/>
      <c r="S161" s="229"/>
      <c r="T161" s="230"/>
      <c r="AT161" s="231" t="s">
        <v>162</v>
      </c>
      <c r="AU161" s="231" t="s">
        <v>90</v>
      </c>
      <c r="AV161" s="13" t="s">
        <v>90</v>
      </c>
      <c r="AW161" s="13" t="s">
        <v>41</v>
      </c>
      <c r="AX161" s="13" t="s">
        <v>79</v>
      </c>
      <c r="AY161" s="231" t="s">
        <v>151</v>
      </c>
    </row>
    <row r="162" spans="2:65" s="13" customFormat="1" x14ac:dyDescent="0.3">
      <c r="B162" s="220"/>
      <c r="C162" s="221"/>
      <c r="D162" s="207" t="s">
        <v>162</v>
      </c>
      <c r="E162" s="232" t="s">
        <v>77</v>
      </c>
      <c r="F162" s="233" t="s">
        <v>235</v>
      </c>
      <c r="G162" s="221"/>
      <c r="H162" s="234">
        <v>-0.19500000000000001</v>
      </c>
      <c r="I162" s="226"/>
      <c r="J162" s="221"/>
      <c r="K162" s="221"/>
      <c r="L162" s="227"/>
      <c r="M162" s="228"/>
      <c r="N162" s="229"/>
      <c r="O162" s="229"/>
      <c r="P162" s="229"/>
      <c r="Q162" s="229"/>
      <c r="R162" s="229"/>
      <c r="S162" s="229"/>
      <c r="T162" s="230"/>
      <c r="AT162" s="231" t="s">
        <v>162</v>
      </c>
      <c r="AU162" s="231" t="s">
        <v>90</v>
      </c>
      <c r="AV162" s="13" t="s">
        <v>90</v>
      </c>
      <c r="AW162" s="13" t="s">
        <v>41</v>
      </c>
      <c r="AX162" s="13" t="s">
        <v>79</v>
      </c>
      <c r="AY162" s="231" t="s">
        <v>151</v>
      </c>
    </row>
    <row r="163" spans="2:65" s="13" customFormat="1" x14ac:dyDescent="0.3">
      <c r="B163" s="220"/>
      <c r="C163" s="221"/>
      <c r="D163" s="207" t="s">
        <v>162</v>
      </c>
      <c r="E163" s="232" t="s">
        <v>77</v>
      </c>
      <c r="F163" s="233" t="s">
        <v>236</v>
      </c>
      <c r="G163" s="221"/>
      <c r="H163" s="234">
        <v>-0.23100000000000001</v>
      </c>
      <c r="I163" s="226"/>
      <c r="J163" s="221"/>
      <c r="K163" s="221"/>
      <c r="L163" s="227"/>
      <c r="M163" s="228"/>
      <c r="N163" s="229"/>
      <c r="O163" s="229"/>
      <c r="P163" s="229"/>
      <c r="Q163" s="229"/>
      <c r="R163" s="229"/>
      <c r="S163" s="229"/>
      <c r="T163" s="230"/>
      <c r="AT163" s="231" t="s">
        <v>162</v>
      </c>
      <c r="AU163" s="231" t="s">
        <v>90</v>
      </c>
      <c r="AV163" s="13" t="s">
        <v>90</v>
      </c>
      <c r="AW163" s="13" t="s">
        <v>41</v>
      </c>
      <c r="AX163" s="13" t="s">
        <v>79</v>
      </c>
      <c r="AY163" s="231" t="s">
        <v>151</v>
      </c>
    </row>
    <row r="164" spans="2:65" s="14" customFormat="1" x14ac:dyDescent="0.3">
      <c r="B164" s="235"/>
      <c r="C164" s="236"/>
      <c r="D164" s="222" t="s">
        <v>162</v>
      </c>
      <c r="E164" s="237" t="s">
        <v>77</v>
      </c>
      <c r="F164" s="238" t="s">
        <v>174</v>
      </c>
      <c r="G164" s="236"/>
      <c r="H164" s="239">
        <v>1.6890000000000001</v>
      </c>
      <c r="I164" s="240"/>
      <c r="J164" s="236"/>
      <c r="K164" s="236"/>
      <c r="L164" s="241"/>
      <c r="M164" s="242"/>
      <c r="N164" s="243"/>
      <c r="O164" s="243"/>
      <c r="P164" s="243"/>
      <c r="Q164" s="243"/>
      <c r="R164" s="243"/>
      <c r="S164" s="243"/>
      <c r="T164" s="244"/>
      <c r="AT164" s="245" t="s">
        <v>162</v>
      </c>
      <c r="AU164" s="245" t="s">
        <v>90</v>
      </c>
      <c r="AV164" s="14" t="s">
        <v>158</v>
      </c>
      <c r="AW164" s="14" t="s">
        <v>41</v>
      </c>
      <c r="AX164" s="14" t="s">
        <v>23</v>
      </c>
      <c r="AY164" s="245" t="s">
        <v>151</v>
      </c>
    </row>
    <row r="165" spans="2:65" s="1" customFormat="1" ht="22.5" customHeight="1" x14ac:dyDescent="0.3">
      <c r="B165" s="36"/>
      <c r="C165" s="195" t="s">
        <v>237</v>
      </c>
      <c r="D165" s="195" t="s">
        <v>153</v>
      </c>
      <c r="E165" s="196" t="s">
        <v>238</v>
      </c>
      <c r="F165" s="197" t="s">
        <v>239</v>
      </c>
      <c r="G165" s="198" t="s">
        <v>156</v>
      </c>
      <c r="H165" s="199">
        <v>25.756</v>
      </c>
      <c r="I165" s="200"/>
      <c r="J165" s="201">
        <f>ROUND(I165*H165,2)</f>
        <v>0</v>
      </c>
      <c r="K165" s="197" t="s">
        <v>157</v>
      </c>
      <c r="L165" s="56"/>
      <c r="M165" s="202" t="s">
        <v>77</v>
      </c>
      <c r="N165" s="203" t="s">
        <v>50</v>
      </c>
      <c r="O165" s="37"/>
      <c r="P165" s="204">
        <f>O165*H165</f>
        <v>0</v>
      </c>
      <c r="Q165" s="204">
        <v>4.4900000000000001E-3</v>
      </c>
      <c r="R165" s="204">
        <f>Q165*H165</f>
        <v>0.11564444</v>
      </c>
      <c r="S165" s="204">
        <v>0</v>
      </c>
      <c r="T165" s="205">
        <f>S165*H165</f>
        <v>0</v>
      </c>
      <c r="AR165" s="19" t="s">
        <v>158</v>
      </c>
      <c r="AT165" s="19" t="s">
        <v>153</v>
      </c>
      <c r="AU165" s="19" t="s">
        <v>90</v>
      </c>
      <c r="AY165" s="19" t="s">
        <v>151</v>
      </c>
      <c r="BE165" s="206">
        <f>IF(N165="základní",J165,0)</f>
        <v>0</v>
      </c>
      <c r="BF165" s="206">
        <f>IF(N165="snížená",J165,0)</f>
        <v>0</v>
      </c>
      <c r="BG165" s="206">
        <f>IF(N165="zákl. přenesená",J165,0)</f>
        <v>0</v>
      </c>
      <c r="BH165" s="206">
        <f>IF(N165="sníž. přenesená",J165,0)</f>
        <v>0</v>
      </c>
      <c r="BI165" s="206">
        <f>IF(N165="nulová",J165,0)</f>
        <v>0</v>
      </c>
      <c r="BJ165" s="19" t="s">
        <v>90</v>
      </c>
      <c r="BK165" s="206">
        <f>ROUND(I165*H165,2)</f>
        <v>0</v>
      </c>
      <c r="BL165" s="19" t="s">
        <v>158</v>
      </c>
      <c r="BM165" s="19" t="s">
        <v>240</v>
      </c>
    </row>
    <row r="166" spans="2:65" s="1" customFormat="1" ht="27" x14ac:dyDescent="0.3">
      <c r="B166" s="36"/>
      <c r="C166" s="58"/>
      <c r="D166" s="207" t="s">
        <v>160</v>
      </c>
      <c r="E166" s="58"/>
      <c r="F166" s="208" t="s">
        <v>241</v>
      </c>
      <c r="G166" s="58"/>
      <c r="H166" s="58"/>
      <c r="I166" s="163"/>
      <c r="J166" s="58"/>
      <c r="K166" s="58"/>
      <c r="L166" s="56"/>
      <c r="M166" s="73"/>
      <c r="N166" s="37"/>
      <c r="O166" s="37"/>
      <c r="P166" s="37"/>
      <c r="Q166" s="37"/>
      <c r="R166" s="37"/>
      <c r="S166" s="37"/>
      <c r="T166" s="74"/>
      <c r="AT166" s="19" t="s">
        <v>160</v>
      </c>
      <c r="AU166" s="19" t="s">
        <v>90</v>
      </c>
    </row>
    <row r="167" spans="2:65" s="12" customFormat="1" x14ac:dyDescent="0.3">
      <c r="B167" s="209"/>
      <c r="C167" s="210"/>
      <c r="D167" s="207" t="s">
        <v>162</v>
      </c>
      <c r="E167" s="211" t="s">
        <v>77</v>
      </c>
      <c r="F167" s="212" t="s">
        <v>163</v>
      </c>
      <c r="G167" s="210"/>
      <c r="H167" s="213" t="s">
        <v>77</v>
      </c>
      <c r="I167" s="214"/>
      <c r="J167" s="210"/>
      <c r="K167" s="210"/>
      <c r="L167" s="215"/>
      <c r="M167" s="216"/>
      <c r="N167" s="217"/>
      <c r="O167" s="217"/>
      <c r="P167" s="217"/>
      <c r="Q167" s="217"/>
      <c r="R167" s="217"/>
      <c r="S167" s="217"/>
      <c r="T167" s="218"/>
      <c r="AT167" s="219" t="s">
        <v>162</v>
      </c>
      <c r="AU167" s="219" t="s">
        <v>90</v>
      </c>
      <c r="AV167" s="12" t="s">
        <v>23</v>
      </c>
      <c r="AW167" s="12" t="s">
        <v>41</v>
      </c>
      <c r="AX167" s="12" t="s">
        <v>79</v>
      </c>
      <c r="AY167" s="219" t="s">
        <v>151</v>
      </c>
    </row>
    <row r="168" spans="2:65" s="12" customFormat="1" x14ac:dyDescent="0.3">
      <c r="B168" s="209"/>
      <c r="C168" s="210"/>
      <c r="D168" s="207" t="s">
        <v>162</v>
      </c>
      <c r="E168" s="211" t="s">
        <v>77</v>
      </c>
      <c r="F168" s="212" t="s">
        <v>242</v>
      </c>
      <c r="G168" s="210"/>
      <c r="H168" s="213" t="s">
        <v>77</v>
      </c>
      <c r="I168" s="214"/>
      <c r="J168" s="210"/>
      <c r="K168" s="210"/>
      <c r="L168" s="215"/>
      <c r="M168" s="216"/>
      <c r="N168" s="217"/>
      <c r="O168" s="217"/>
      <c r="P168" s="217"/>
      <c r="Q168" s="217"/>
      <c r="R168" s="217"/>
      <c r="S168" s="217"/>
      <c r="T168" s="218"/>
      <c r="AT168" s="219" t="s">
        <v>162</v>
      </c>
      <c r="AU168" s="219" t="s">
        <v>90</v>
      </c>
      <c r="AV168" s="12" t="s">
        <v>23</v>
      </c>
      <c r="AW168" s="12" t="s">
        <v>41</v>
      </c>
      <c r="AX168" s="12" t="s">
        <v>79</v>
      </c>
      <c r="AY168" s="219" t="s">
        <v>151</v>
      </c>
    </row>
    <row r="169" spans="2:65" s="13" customFormat="1" x14ac:dyDescent="0.3">
      <c r="B169" s="220"/>
      <c r="C169" s="221"/>
      <c r="D169" s="222" t="s">
        <v>162</v>
      </c>
      <c r="E169" s="223" t="s">
        <v>77</v>
      </c>
      <c r="F169" s="224" t="s">
        <v>243</v>
      </c>
      <c r="G169" s="221"/>
      <c r="H169" s="225">
        <v>25.756</v>
      </c>
      <c r="I169" s="226"/>
      <c r="J169" s="221"/>
      <c r="K169" s="221"/>
      <c r="L169" s="227"/>
      <c r="M169" s="228"/>
      <c r="N169" s="229"/>
      <c r="O169" s="229"/>
      <c r="P169" s="229"/>
      <c r="Q169" s="229"/>
      <c r="R169" s="229"/>
      <c r="S169" s="229"/>
      <c r="T169" s="230"/>
      <c r="AT169" s="231" t="s">
        <v>162</v>
      </c>
      <c r="AU169" s="231" t="s">
        <v>90</v>
      </c>
      <c r="AV169" s="13" t="s">
        <v>90</v>
      </c>
      <c r="AW169" s="13" t="s">
        <v>41</v>
      </c>
      <c r="AX169" s="13" t="s">
        <v>23</v>
      </c>
      <c r="AY169" s="231" t="s">
        <v>151</v>
      </c>
    </row>
    <row r="170" spans="2:65" s="1" customFormat="1" ht="22.5" customHeight="1" x14ac:dyDescent="0.3">
      <c r="B170" s="36"/>
      <c r="C170" s="195" t="s">
        <v>244</v>
      </c>
      <c r="D170" s="195" t="s">
        <v>153</v>
      </c>
      <c r="E170" s="196" t="s">
        <v>245</v>
      </c>
      <c r="F170" s="197" t="s">
        <v>246</v>
      </c>
      <c r="G170" s="198" t="s">
        <v>156</v>
      </c>
      <c r="H170" s="199">
        <v>25.756</v>
      </c>
      <c r="I170" s="200"/>
      <c r="J170" s="201">
        <f>ROUND(I170*H170,2)</f>
        <v>0</v>
      </c>
      <c r="K170" s="197" t="s">
        <v>157</v>
      </c>
      <c r="L170" s="56"/>
      <c r="M170" s="202" t="s">
        <v>77</v>
      </c>
      <c r="N170" s="203" t="s">
        <v>50</v>
      </c>
      <c r="O170" s="37"/>
      <c r="P170" s="204">
        <f>O170*H170</f>
        <v>0</v>
      </c>
      <c r="Q170" s="204">
        <v>0</v>
      </c>
      <c r="R170" s="204">
        <f>Q170*H170</f>
        <v>0</v>
      </c>
      <c r="S170" s="204">
        <v>0</v>
      </c>
      <c r="T170" s="205">
        <f>S170*H170</f>
        <v>0</v>
      </c>
      <c r="AR170" s="19" t="s">
        <v>158</v>
      </c>
      <c r="AT170" s="19" t="s">
        <v>153</v>
      </c>
      <c r="AU170" s="19" t="s">
        <v>90</v>
      </c>
      <c r="AY170" s="19" t="s">
        <v>151</v>
      </c>
      <c r="BE170" s="206">
        <f>IF(N170="základní",J170,0)</f>
        <v>0</v>
      </c>
      <c r="BF170" s="206">
        <f>IF(N170="snížená",J170,0)</f>
        <v>0</v>
      </c>
      <c r="BG170" s="206">
        <f>IF(N170="zákl. přenesená",J170,0)</f>
        <v>0</v>
      </c>
      <c r="BH170" s="206">
        <f>IF(N170="sníž. přenesená",J170,0)</f>
        <v>0</v>
      </c>
      <c r="BI170" s="206">
        <f>IF(N170="nulová",J170,0)</f>
        <v>0</v>
      </c>
      <c r="BJ170" s="19" t="s">
        <v>90</v>
      </c>
      <c r="BK170" s="206">
        <f>ROUND(I170*H170,2)</f>
        <v>0</v>
      </c>
      <c r="BL170" s="19" t="s">
        <v>158</v>
      </c>
      <c r="BM170" s="19" t="s">
        <v>247</v>
      </c>
    </row>
    <row r="171" spans="2:65" s="1" customFormat="1" ht="27" x14ac:dyDescent="0.3">
      <c r="B171" s="36"/>
      <c r="C171" s="58"/>
      <c r="D171" s="222" t="s">
        <v>160</v>
      </c>
      <c r="E171" s="58"/>
      <c r="F171" s="246" t="s">
        <v>248</v>
      </c>
      <c r="G171" s="58"/>
      <c r="H171" s="58"/>
      <c r="I171" s="163"/>
      <c r="J171" s="58"/>
      <c r="K171" s="58"/>
      <c r="L171" s="56"/>
      <c r="M171" s="73"/>
      <c r="N171" s="37"/>
      <c r="O171" s="37"/>
      <c r="P171" s="37"/>
      <c r="Q171" s="37"/>
      <c r="R171" s="37"/>
      <c r="S171" s="37"/>
      <c r="T171" s="74"/>
      <c r="AT171" s="19" t="s">
        <v>160</v>
      </c>
      <c r="AU171" s="19" t="s">
        <v>90</v>
      </c>
    </row>
    <row r="172" spans="2:65" s="1" customFormat="1" ht="22.5" customHeight="1" x14ac:dyDescent="0.3">
      <c r="B172" s="36"/>
      <c r="C172" s="195" t="s">
        <v>249</v>
      </c>
      <c r="D172" s="195" t="s">
        <v>153</v>
      </c>
      <c r="E172" s="196" t="s">
        <v>250</v>
      </c>
      <c r="F172" s="197" t="s">
        <v>251</v>
      </c>
      <c r="G172" s="198" t="s">
        <v>252</v>
      </c>
      <c r="H172" s="199">
        <v>8.4</v>
      </c>
      <c r="I172" s="200"/>
      <c r="J172" s="201">
        <f>ROUND(I172*H172,2)</f>
        <v>0</v>
      </c>
      <c r="K172" s="197" t="s">
        <v>157</v>
      </c>
      <c r="L172" s="56"/>
      <c r="M172" s="202" t="s">
        <v>77</v>
      </c>
      <c r="N172" s="203" t="s">
        <v>50</v>
      </c>
      <c r="O172" s="37"/>
      <c r="P172" s="204">
        <f>O172*H172</f>
        <v>0</v>
      </c>
      <c r="Q172" s="204">
        <v>1.9568E-4</v>
      </c>
      <c r="R172" s="204">
        <f>Q172*H172</f>
        <v>1.6437120000000001E-3</v>
      </c>
      <c r="S172" s="204">
        <v>0</v>
      </c>
      <c r="T172" s="205">
        <f>S172*H172</f>
        <v>0</v>
      </c>
      <c r="AR172" s="19" t="s">
        <v>158</v>
      </c>
      <c r="AT172" s="19" t="s">
        <v>153</v>
      </c>
      <c r="AU172" s="19" t="s">
        <v>90</v>
      </c>
      <c r="AY172" s="19" t="s">
        <v>151</v>
      </c>
      <c r="BE172" s="206">
        <f>IF(N172="základní",J172,0)</f>
        <v>0</v>
      </c>
      <c r="BF172" s="206">
        <f>IF(N172="snížená",J172,0)</f>
        <v>0</v>
      </c>
      <c r="BG172" s="206">
        <f>IF(N172="zákl. přenesená",J172,0)</f>
        <v>0</v>
      </c>
      <c r="BH172" s="206">
        <f>IF(N172="sníž. přenesená",J172,0)</f>
        <v>0</v>
      </c>
      <c r="BI172" s="206">
        <f>IF(N172="nulová",J172,0)</f>
        <v>0</v>
      </c>
      <c r="BJ172" s="19" t="s">
        <v>90</v>
      </c>
      <c r="BK172" s="206">
        <f>ROUND(I172*H172,2)</f>
        <v>0</v>
      </c>
      <c r="BL172" s="19" t="s">
        <v>158</v>
      </c>
      <c r="BM172" s="19" t="s">
        <v>253</v>
      </c>
    </row>
    <row r="173" spans="2:65" s="1" customFormat="1" x14ac:dyDescent="0.3">
      <c r="B173" s="36"/>
      <c r="C173" s="58"/>
      <c r="D173" s="207" t="s">
        <v>160</v>
      </c>
      <c r="E173" s="58"/>
      <c r="F173" s="208" t="s">
        <v>254</v>
      </c>
      <c r="G173" s="58"/>
      <c r="H173" s="58"/>
      <c r="I173" s="163"/>
      <c r="J173" s="58"/>
      <c r="K173" s="58"/>
      <c r="L173" s="56"/>
      <c r="M173" s="73"/>
      <c r="N173" s="37"/>
      <c r="O173" s="37"/>
      <c r="P173" s="37"/>
      <c r="Q173" s="37"/>
      <c r="R173" s="37"/>
      <c r="S173" s="37"/>
      <c r="T173" s="74"/>
      <c r="AT173" s="19" t="s">
        <v>160</v>
      </c>
      <c r="AU173" s="19" t="s">
        <v>90</v>
      </c>
    </row>
    <row r="174" spans="2:65" s="12" customFormat="1" x14ac:dyDescent="0.3">
      <c r="B174" s="209"/>
      <c r="C174" s="210"/>
      <c r="D174" s="207" t="s">
        <v>162</v>
      </c>
      <c r="E174" s="211" t="s">
        <v>77</v>
      </c>
      <c r="F174" s="212" t="s">
        <v>228</v>
      </c>
      <c r="G174" s="210"/>
      <c r="H174" s="213" t="s">
        <v>77</v>
      </c>
      <c r="I174" s="214"/>
      <c r="J174" s="210"/>
      <c r="K174" s="210"/>
      <c r="L174" s="215"/>
      <c r="M174" s="216"/>
      <c r="N174" s="217"/>
      <c r="O174" s="217"/>
      <c r="P174" s="217"/>
      <c r="Q174" s="217"/>
      <c r="R174" s="217"/>
      <c r="S174" s="217"/>
      <c r="T174" s="218"/>
      <c r="AT174" s="219" t="s">
        <v>162</v>
      </c>
      <c r="AU174" s="219" t="s">
        <v>90</v>
      </c>
      <c r="AV174" s="12" t="s">
        <v>23</v>
      </c>
      <c r="AW174" s="12" t="s">
        <v>41</v>
      </c>
      <c r="AX174" s="12" t="s">
        <v>79</v>
      </c>
      <c r="AY174" s="219" t="s">
        <v>151</v>
      </c>
    </row>
    <row r="175" spans="2:65" s="12" customFormat="1" x14ac:dyDescent="0.3">
      <c r="B175" s="209"/>
      <c r="C175" s="210"/>
      <c r="D175" s="207" t="s">
        <v>162</v>
      </c>
      <c r="E175" s="211" t="s">
        <v>77</v>
      </c>
      <c r="F175" s="212" t="s">
        <v>255</v>
      </c>
      <c r="G175" s="210"/>
      <c r="H175" s="213" t="s">
        <v>77</v>
      </c>
      <c r="I175" s="214"/>
      <c r="J175" s="210"/>
      <c r="K175" s="210"/>
      <c r="L175" s="215"/>
      <c r="M175" s="216"/>
      <c r="N175" s="217"/>
      <c r="O175" s="217"/>
      <c r="P175" s="217"/>
      <c r="Q175" s="217"/>
      <c r="R175" s="217"/>
      <c r="S175" s="217"/>
      <c r="T175" s="218"/>
      <c r="AT175" s="219" t="s">
        <v>162</v>
      </c>
      <c r="AU175" s="219" t="s">
        <v>90</v>
      </c>
      <c r="AV175" s="12" t="s">
        <v>23</v>
      </c>
      <c r="AW175" s="12" t="s">
        <v>41</v>
      </c>
      <c r="AX175" s="12" t="s">
        <v>79</v>
      </c>
      <c r="AY175" s="219" t="s">
        <v>151</v>
      </c>
    </row>
    <row r="176" spans="2:65" s="13" customFormat="1" x14ac:dyDescent="0.3">
      <c r="B176" s="220"/>
      <c r="C176" s="221"/>
      <c r="D176" s="207" t="s">
        <v>162</v>
      </c>
      <c r="E176" s="232" t="s">
        <v>77</v>
      </c>
      <c r="F176" s="233" t="s">
        <v>256</v>
      </c>
      <c r="G176" s="221"/>
      <c r="H176" s="234">
        <v>8.4</v>
      </c>
      <c r="I176" s="226"/>
      <c r="J176" s="221"/>
      <c r="K176" s="221"/>
      <c r="L176" s="227"/>
      <c r="M176" s="228"/>
      <c r="N176" s="229"/>
      <c r="O176" s="229"/>
      <c r="P176" s="229"/>
      <c r="Q176" s="229"/>
      <c r="R176" s="229"/>
      <c r="S176" s="229"/>
      <c r="T176" s="230"/>
      <c r="AT176" s="231" t="s">
        <v>162</v>
      </c>
      <c r="AU176" s="231" t="s">
        <v>90</v>
      </c>
      <c r="AV176" s="13" t="s">
        <v>90</v>
      </c>
      <c r="AW176" s="13" t="s">
        <v>41</v>
      </c>
      <c r="AX176" s="13" t="s">
        <v>23</v>
      </c>
      <c r="AY176" s="231" t="s">
        <v>151</v>
      </c>
    </row>
    <row r="177" spans="2:65" s="11" customFormat="1" ht="29.85" customHeight="1" x14ac:dyDescent="0.3">
      <c r="B177" s="178"/>
      <c r="C177" s="179"/>
      <c r="D177" s="192" t="s">
        <v>78</v>
      </c>
      <c r="E177" s="193" t="s">
        <v>187</v>
      </c>
      <c r="F177" s="193" t="s">
        <v>257</v>
      </c>
      <c r="G177" s="179"/>
      <c r="H177" s="179"/>
      <c r="I177" s="182"/>
      <c r="J177" s="194">
        <f>BK177</f>
        <v>0</v>
      </c>
      <c r="K177" s="179"/>
      <c r="L177" s="184"/>
      <c r="M177" s="185"/>
      <c r="N177" s="186"/>
      <c r="O177" s="186"/>
      <c r="P177" s="187">
        <f>SUM(P178:P198)</f>
        <v>0</v>
      </c>
      <c r="Q177" s="186"/>
      <c r="R177" s="187">
        <f>SUM(R178:R198)</f>
        <v>14.743912048</v>
      </c>
      <c r="S177" s="186"/>
      <c r="T177" s="188">
        <f>SUM(T178:T198)</f>
        <v>0</v>
      </c>
      <c r="AR177" s="189" t="s">
        <v>23</v>
      </c>
      <c r="AT177" s="190" t="s">
        <v>78</v>
      </c>
      <c r="AU177" s="190" t="s">
        <v>23</v>
      </c>
      <c r="AY177" s="189" t="s">
        <v>151</v>
      </c>
      <c r="BK177" s="191">
        <f>SUM(BK178:BK198)</f>
        <v>0</v>
      </c>
    </row>
    <row r="178" spans="2:65" s="1" customFormat="1" ht="22.5" customHeight="1" x14ac:dyDescent="0.3">
      <c r="B178" s="36"/>
      <c r="C178" s="195" t="s">
        <v>258</v>
      </c>
      <c r="D178" s="195" t="s">
        <v>153</v>
      </c>
      <c r="E178" s="196" t="s">
        <v>259</v>
      </c>
      <c r="F178" s="197" t="s">
        <v>260</v>
      </c>
      <c r="G178" s="198" t="s">
        <v>156</v>
      </c>
      <c r="H178" s="199">
        <v>21.94</v>
      </c>
      <c r="I178" s="200"/>
      <c r="J178" s="201">
        <f>ROUND(I178*H178,2)</f>
        <v>0</v>
      </c>
      <c r="K178" s="197" t="s">
        <v>157</v>
      </c>
      <c r="L178" s="56"/>
      <c r="M178" s="202" t="s">
        <v>77</v>
      </c>
      <c r="N178" s="203" t="s">
        <v>50</v>
      </c>
      <c r="O178" s="37"/>
      <c r="P178" s="204">
        <f>O178*H178</f>
        <v>0</v>
      </c>
      <c r="Q178" s="204">
        <v>0.1837</v>
      </c>
      <c r="R178" s="204">
        <f>Q178*H178</f>
        <v>4.0303780000000007</v>
      </c>
      <c r="S178" s="204">
        <v>0</v>
      </c>
      <c r="T178" s="205">
        <f>S178*H178</f>
        <v>0</v>
      </c>
      <c r="AR178" s="19" t="s">
        <v>158</v>
      </c>
      <c r="AT178" s="19" t="s">
        <v>153</v>
      </c>
      <c r="AU178" s="19" t="s">
        <v>90</v>
      </c>
      <c r="AY178" s="19" t="s">
        <v>151</v>
      </c>
      <c r="BE178" s="206">
        <f>IF(N178="základní",J178,0)</f>
        <v>0</v>
      </c>
      <c r="BF178" s="206">
        <f>IF(N178="snížená",J178,0)</f>
        <v>0</v>
      </c>
      <c r="BG178" s="206">
        <f>IF(N178="zákl. přenesená",J178,0)</f>
        <v>0</v>
      </c>
      <c r="BH178" s="206">
        <f>IF(N178="sníž. přenesená",J178,0)</f>
        <v>0</v>
      </c>
      <c r="BI178" s="206">
        <f>IF(N178="nulová",J178,0)</f>
        <v>0</v>
      </c>
      <c r="BJ178" s="19" t="s">
        <v>90</v>
      </c>
      <c r="BK178" s="206">
        <f>ROUND(I178*H178,2)</f>
        <v>0</v>
      </c>
      <c r="BL178" s="19" t="s">
        <v>158</v>
      </c>
      <c r="BM178" s="19" t="s">
        <v>261</v>
      </c>
    </row>
    <row r="179" spans="2:65" s="1" customFormat="1" x14ac:dyDescent="0.3">
      <c r="B179" s="36"/>
      <c r="C179" s="58"/>
      <c r="D179" s="207" t="s">
        <v>160</v>
      </c>
      <c r="E179" s="58"/>
      <c r="F179" s="208" t="s">
        <v>262</v>
      </c>
      <c r="G179" s="58"/>
      <c r="H179" s="58"/>
      <c r="I179" s="163"/>
      <c r="J179" s="58"/>
      <c r="K179" s="58"/>
      <c r="L179" s="56"/>
      <c r="M179" s="73"/>
      <c r="N179" s="37"/>
      <c r="O179" s="37"/>
      <c r="P179" s="37"/>
      <c r="Q179" s="37"/>
      <c r="R179" s="37"/>
      <c r="S179" s="37"/>
      <c r="T179" s="74"/>
      <c r="AT179" s="19" t="s">
        <v>160</v>
      </c>
      <c r="AU179" s="19" t="s">
        <v>90</v>
      </c>
    </row>
    <row r="180" spans="2:65" s="12" customFormat="1" x14ac:dyDescent="0.3">
      <c r="B180" s="209"/>
      <c r="C180" s="210"/>
      <c r="D180" s="207" t="s">
        <v>162</v>
      </c>
      <c r="E180" s="211" t="s">
        <v>77</v>
      </c>
      <c r="F180" s="212" t="s">
        <v>204</v>
      </c>
      <c r="G180" s="210"/>
      <c r="H180" s="213" t="s">
        <v>77</v>
      </c>
      <c r="I180" s="214"/>
      <c r="J180" s="210"/>
      <c r="K180" s="210"/>
      <c r="L180" s="215"/>
      <c r="M180" s="216"/>
      <c r="N180" s="217"/>
      <c r="O180" s="217"/>
      <c r="P180" s="217"/>
      <c r="Q180" s="217"/>
      <c r="R180" s="217"/>
      <c r="S180" s="217"/>
      <c r="T180" s="218"/>
      <c r="AT180" s="219" t="s">
        <v>162</v>
      </c>
      <c r="AU180" s="219" t="s">
        <v>90</v>
      </c>
      <c r="AV180" s="12" t="s">
        <v>23</v>
      </c>
      <c r="AW180" s="12" t="s">
        <v>41</v>
      </c>
      <c r="AX180" s="12" t="s">
        <v>79</v>
      </c>
      <c r="AY180" s="219" t="s">
        <v>151</v>
      </c>
    </row>
    <row r="181" spans="2:65" s="13" customFormat="1" x14ac:dyDescent="0.3">
      <c r="B181" s="220"/>
      <c r="C181" s="221"/>
      <c r="D181" s="207" t="s">
        <v>162</v>
      </c>
      <c r="E181" s="232" t="s">
        <v>77</v>
      </c>
      <c r="F181" s="233" t="s">
        <v>263</v>
      </c>
      <c r="G181" s="221"/>
      <c r="H181" s="234">
        <v>17.16</v>
      </c>
      <c r="I181" s="226"/>
      <c r="J181" s="221"/>
      <c r="K181" s="221"/>
      <c r="L181" s="227"/>
      <c r="M181" s="228"/>
      <c r="N181" s="229"/>
      <c r="O181" s="229"/>
      <c r="P181" s="229"/>
      <c r="Q181" s="229"/>
      <c r="R181" s="229"/>
      <c r="S181" s="229"/>
      <c r="T181" s="230"/>
      <c r="AT181" s="231" t="s">
        <v>162</v>
      </c>
      <c r="AU181" s="231" t="s">
        <v>90</v>
      </c>
      <c r="AV181" s="13" t="s">
        <v>90</v>
      </c>
      <c r="AW181" s="13" t="s">
        <v>41</v>
      </c>
      <c r="AX181" s="13" t="s">
        <v>79</v>
      </c>
      <c r="AY181" s="231" t="s">
        <v>151</v>
      </c>
    </row>
    <row r="182" spans="2:65" s="13" customFormat="1" x14ac:dyDescent="0.3">
      <c r="B182" s="220"/>
      <c r="C182" s="221"/>
      <c r="D182" s="207" t="s">
        <v>162</v>
      </c>
      <c r="E182" s="232" t="s">
        <v>77</v>
      </c>
      <c r="F182" s="233" t="s">
        <v>264</v>
      </c>
      <c r="G182" s="221"/>
      <c r="H182" s="234">
        <v>4.78</v>
      </c>
      <c r="I182" s="226"/>
      <c r="J182" s="221"/>
      <c r="K182" s="221"/>
      <c r="L182" s="227"/>
      <c r="M182" s="228"/>
      <c r="N182" s="229"/>
      <c r="O182" s="229"/>
      <c r="P182" s="229"/>
      <c r="Q182" s="229"/>
      <c r="R182" s="229"/>
      <c r="S182" s="229"/>
      <c r="T182" s="230"/>
      <c r="AT182" s="231" t="s">
        <v>162</v>
      </c>
      <c r="AU182" s="231" t="s">
        <v>90</v>
      </c>
      <c r="AV182" s="13" t="s">
        <v>90</v>
      </c>
      <c r="AW182" s="13" t="s">
        <v>41</v>
      </c>
      <c r="AX182" s="13" t="s">
        <v>79</v>
      </c>
      <c r="AY182" s="231" t="s">
        <v>151</v>
      </c>
    </row>
    <row r="183" spans="2:65" s="14" customFormat="1" x14ac:dyDescent="0.3">
      <c r="B183" s="235"/>
      <c r="C183" s="236"/>
      <c r="D183" s="222" t="s">
        <v>162</v>
      </c>
      <c r="E183" s="237" t="s">
        <v>77</v>
      </c>
      <c r="F183" s="238" t="s">
        <v>174</v>
      </c>
      <c r="G183" s="236"/>
      <c r="H183" s="239">
        <v>21.94</v>
      </c>
      <c r="I183" s="240"/>
      <c r="J183" s="236"/>
      <c r="K183" s="236"/>
      <c r="L183" s="241"/>
      <c r="M183" s="242"/>
      <c r="N183" s="243"/>
      <c r="O183" s="243"/>
      <c r="P183" s="243"/>
      <c r="Q183" s="243"/>
      <c r="R183" s="243"/>
      <c r="S183" s="243"/>
      <c r="T183" s="244"/>
      <c r="AT183" s="245" t="s">
        <v>162</v>
      </c>
      <c r="AU183" s="245" t="s">
        <v>90</v>
      </c>
      <c r="AV183" s="14" t="s">
        <v>158</v>
      </c>
      <c r="AW183" s="14" t="s">
        <v>41</v>
      </c>
      <c r="AX183" s="14" t="s">
        <v>23</v>
      </c>
      <c r="AY183" s="245" t="s">
        <v>151</v>
      </c>
    </row>
    <row r="184" spans="2:65" s="1" customFormat="1" ht="31.5" customHeight="1" x14ac:dyDescent="0.3">
      <c r="B184" s="36"/>
      <c r="C184" s="195" t="s">
        <v>8</v>
      </c>
      <c r="D184" s="195" t="s">
        <v>153</v>
      </c>
      <c r="E184" s="196" t="s">
        <v>265</v>
      </c>
      <c r="F184" s="197" t="s">
        <v>266</v>
      </c>
      <c r="G184" s="198" t="s">
        <v>252</v>
      </c>
      <c r="H184" s="199">
        <v>63.63</v>
      </c>
      <c r="I184" s="200"/>
      <c r="J184" s="201">
        <f>ROUND(I184*H184,2)</f>
        <v>0</v>
      </c>
      <c r="K184" s="197" t="s">
        <v>157</v>
      </c>
      <c r="L184" s="56"/>
      <c r="M184" s="202" t="s">
        <v>77</v>
      </c>
      <c r="N184" s="203" t="s">
        <v>50</v>
      </c>
      <c r="O184" s="37"/>
      <c r="P184" s="204">
        <f>O184*H184</f>
        <v>0</v>
      </c>
      <c r="Q184" s="204">
        <v>0.12949959999999999</v>
      </c>
      <c r="R184" s="204">
        <f>Q184*H184</f>
        <v>8.2400595479999996</v>
      </c>
      <c r="S184" s="204">
        <v>0</v>
      </c>
      <c r="T184" s="205">
        <f>S184*H184</f>
        <v>0</v>
      </c>
      <c r="AR184" s="19" t="s">
        <v>158</v>
      </c>
      <c r="AT184" s="19" t="s">
        <v>153</v>
      </c>
      <c r="AU184" s="19" t="s">
        <v>90</v>
      </c>
      <c r="AY184" s="19" t="s">
        <v>151</v>
      </c>
      <c r="BE184" s="206">
        <f>IF(N184="základní",J184,0)</f>
        <v>0</v>
      </c>
      <c r="BF184" s="206">
        <f>IF(N184="snížená",J184,0)</f>
        <v>0</v>
      </c>
      <c r="BG184" s="206">
        <f>IF(N184="zákl. přenesená",J184,0)</f>
        <v>0</v>
      </c>
      <c r="BH184" s="206">
        <f>IF(N184="sníž. přenesená",J184,0)</f>
        <v>0</v>
      </c>
      <c r="BI184" s="206">
        <f>IF(N184="nulová",J184,0)</f>
        <v>0</v>
      </c>
      <c r="BJ184" s="19" t="s">
        <v>90</v>
      </c>
      <c r="BK184" s="206">
        <f>ROUND(I184*H184,2)</f>
        <v>0</v>
      </c>
      <c r="BL184" s="19" t="s">
        <v>158</v>
      </c>
      <c r="BM184" s="19" t="s">
        <v>267</v>
      </c>
    </row>
    <row r="185" spans="2:65" s="1" customFormat="1" ht="40.5" x14ac:dyDescent="0.3">
      <c r="B185" s="36"/>
      <c r="C185" s="58"/>
      <c r="D185" s="207" t="s">
        <v>160</v>
      </c>
      <c r="E185" s="58"/>
      <c r="F185" s="208" t="s">
        <v>268</v>
      </c>
      <c r="G185" s="58"/>
      <c r="H185" s="58"/>
      <c r="I185" s="163"/>
      <c r="J185" s="58"/>
      <c r="K185" s="58"/>
      <c r="L185" s="56"/>
      <c r="M185" s="73"/>
      <c r="N185" s="37"/>
      <c r="O185" s="37"/>
      <c r="P185" s="37"/>
      <c r="Q185" s="37"/>
      <c r="R185" s="37"/>
      <c r="S185" s="37"/>
      <c r="T185" s="74"/>
      <c r="AT185" s="19" t="s">
        <v>160</v>
      </c>
      <c r="AU185" s="19" t="s">
        <v>90</v>
      </c>
    </row>
    <row r="186" spans="2:65" s="12" customFormat="1" x14ac:dyDescent="0.3">
      <c r="B186" s="209"/>
      <c r="C186" s="210"/>
      <c r="D186" s="207" t="s">
        <v>162</v>
      </c>
      <c r="E186" s="211" t="s">
        <v>77</v>
      </c>
      <c r="F186" s="212" t="s">
        <v>163</v>
      </c>
      <c r="G186" s="210"/>
      <c r="H186" s="213" t="s">
        <v>77</v>
      </c>
      <c r="I186" s="214"/>
      <c r="J186" s="210"/>
      <c r="K186" s="210"/>
      <c r="L186" s="215"/>
      <c r="M186" s="216"/>
      <c r="N186" s="217"/>
      <c r="O186" s="217"/>
      <c r="P186" s="217"/>
      <c r="Q186" s="217"/>
      <c r="R186" s="217"/>
      <c r="S186" s="217"/>
      <c r="T186" s="218"/>
      <c r="AT186" s="219" t="s">
        <v>162</v>
      </c>
      <c r="AU186" s="219" t="s">
        <v>90</v>
      </c>
      <c r="AV186" s="12" t="s">
        <v>23</v>
      </c>
      <c r="AW186" s="12" t="s">
        <v>41</v>
      </c>
      <c r="AX186" s="12" t="s">
        <v>79</v>
      </c>
      <c r="AY186" s="219" t="s">
        <v>151</v>
      </c>
    </row>
    <row r="187" spans="2:65" s="12" customFormat="1" x14ac:dyDescent="0.3">
      <c r="B187" s="209"/>
      <c r="C187" s="210"/>
      <c r="D187" s="207" t="s">
        <v>162</v>
      </c>
      <c r="E187" s="211" t="s">
        <v>77</v>
      </c>
      <c r="F187" s="212" t="s">
        <v>171</v>
      </c>
      <c r="G187" s="210"/>
      <c r="H187" s="213" t="s">
        <v>77</v>
      </c>
      <c r="I187" s="214"/>
      <c r="J187" s="210"/>
      <c r="K187" s="210"/>
      <c r="L187" s="215"/>
      <c r="M187" s="216"/>
      <c r="N187" s="217"/>
      <c r="O187" s="217"/>
      <c r="P187" s="217"/>
      <c r="Q187" s="217"/>
      <c r="R187" s="217"/>
      <c r="S187" s="217"/>
      <c r="T187" s="218"/>
      <c r="AT187" s="219" t="s">
        <v>162</v>
      </c>
      <c r="AU187" s="219" t="s">
        <v>90</v>
      </c>
      <c r="AV187" s="12" t="s">
        <v>23</v>
      </c>
      <c r="AW187" s="12" t="s">
        <v>41</v>
      </c>
      <c r="AX187" s="12" t="s">
        <v>79</v>
      </c>
      <c r="AY187" s="219" t="s">
        <v>151</v>
      </c>
    </row>
    <row r="188" spans="2:65" s="13" customFormat="1" x14ac:dyDescent="0.3">
      <c r="B188" s="220"/>
      <c r="C188" s="221"/>
      <c r="D188" s="207" t="s">
        <v>162</v>
      </c>
      <c r="E188" s="232" t="s">
        <v>77</v>
      </c>
      <c r="F188" s="233" t="s">
        <v>269</v>
      </c>
      <c r="G188" s="221"/>
      <c r="H188" s="234">
        <v>51.48</v>
      </c>
      <c r="I188" s="226"/>
      <c r="J188" s="221"/>
      <c r="K188" s="221"/>
      <c r="L188" s="227"/>
      <c r="M188" s="228"/>
      <c r="N188" s="229"/>
      <c r="O188" s="229"/>
      <c r="P188" s="229"/>
      <c r="Q188" s="229"/>
      <c r="R188" s="229"/>
      <c r="S188" s="229"/>
      <c r="T188" s="230"/>
      <c r="AT188" s="231" t="s">
        <v>162</v>
      </c>
      <c r="AU188" s="231" t="s">
        <v>90</v>
      </c>
      <c r="AV188" s="13" t="s">
        <v>90</v>
      </c>
      <c r="AW188" s="13" t="s">
        <v>41</v>
      </c>
      <c r="AX188" s="13" t="s">
        <v>79</v>
      </c>
      <c r="AY188" s="231" t="s">
        <v>151</v>
      </c>
    </row>
    <row r="189" spans="2:65" s="13" customFormat="1" x14ac:dyDescent="0.3">
      <c r="B189" s="220"/>
      <c r="C189" s="221"/>
      <c r="D189" s="207" t="s">
        <v>162</v>
      </c>
      <c r="E189" s="232" t="s">
        <v>77</v>
      </c>
      <c r="F189" s="233" t="s">
        <v>270</v>
      </c>
      <c r="G189" s="221"/>
      <c r="H189" s="234">
        <v>12.15</v>
      </c>
      <c r="I189" s="226"/>
      <c r="J189" s="221"/>
      <c r="K189" s="221"/>
      <c r="L189" s="227"/>
      <c r="M189" s="228"/>
      <c r="N189" s="229"/>
      <c r="O189" s="229"/>
      <c r="P189" s="229"/>
      <c r="Q189" s="229"/>
      <c r="R189" s="229"/>
      <c r="S189" s="229"/>
      <c r="T189" s="230"/>
      <c r="AT189" s="231" t="s">
        <v>162</v>
      </c>
      <c r="AU189" s="231" t="s">
        <v>90</v>
      </c>
      <c r="AV189" s="13" t="s">
        <v>90</v>
      </c>
      <c r="AW189" s="13" t="s">
        <v>41</v>
      </c>
      <c r="AX189" s="13" t="s">
        <v>79</v>
      </c>
      <c r="AY189" s="231" t="s">
        <v>151</v>
      </c>
    </row>
    <row r="190" spans="2:65" s="14" customFormat="1" x14ac:dyDescent="0.3">
      <c r="B190" s="235"/>
      <c r="C190" s="236"/>
      <c r="D190" s="222" t="s">
        <v>162</v>
      </c>
      <c r="E190" s="237" t="s">
        <v>77</v>
      </c>
      <c r="F190" s="238" t="s">
        <v>174</v>
      </c>
      <c r="G190" s="236"/>
      <c r="H190" s="239">
        <v>63.63</v>
      </c>
      <c r="I190" s="240"/>
      <c r="J190" s="236"/>
      <c r="K190" s="236"/>
      <c r="L190" s="241"/>
      <c r="M190" s="242"/>
      <c r="N190" s="243"/>
      <c r="O190" s="243"/>
      <c r="P190" s="243"/>
      <c r="Q190" s="243"/>
      <c r="R190" s="243"/>
      <c r="S190" s="243"/>
      <c r="T190" s="244"/>
      <c r="AT190" s="245" t="s">
        <v>162</v>
      </c>
      <c r="AU190" s="245" t="s">
        <v>90</v>
      </c>
      <c r="AV190" s="14" t="s">
        <v>158</v>
      </c>
      <c r="AW190" s="14" t="s">
        <v>41</v>
      </c>
      <c r="AX190" s="14" t="s">
        <v>23</v>
      </c>
      <c r="AY190" s="245" t="s">
        <v>151</v>
      </c>
    </row>
    <row r="191" spans="2:65" s="1" customFormat="1" ht="22.5" customHeight="1" x14ac:dyDescent="0.3">
      <c r="B191" s="36"/>
      <c r="C191" s="247" t="s">
        <v>271</v>
      </c>
      <c r="D191" s="247" t="s">
        <v>209</v>
      </c>
      <c r="E191" s="248" t="s">
        <v>272</v>
      </c>
      <c r="F191" s="249" t="s">
        <v>273</v>
      </c>
      <c r="G191" s="250" t="s">
        <v>274</v>
      </c>
      <c r="H191" s="251">
        <v>66.811999999999998</v>
      </c>
      <c r="I191" s="252"/>
      <c r="J191" s="253">
        <f>ROUND(I191*H191,2)</f>
        <v>0</v>
      </c>
      <c r="K191" s="249" t="s">
        <v>157</v>
      </c>
      <c r="L191" s="254"/>
      <c r="M191" s="255" t="s">
        <v>77</v>
      </c>
      <c r="N191" s="256" t="s">
        <v>50</v>
      </c>
      <c r="O191" s="37"/>
      <c r="P191" s="204">
        <f>O191*H191</f>
        <v>0</v>
      </c>
      <c r="Q191" s="204">
        <v>3.5999999999999997E-2</v>
      </c>
      <c r="R191" s="204">
        <f>Q191*H191</f>
        <v>2.4052319999999998</v>
      </c>
      <c r="S191" s="204">
        <v>0</v>
      </c>
      <c r="T191" s="205">
        <f>S191*H191</f>
        <v>0</v>
      </c>
      <c r="AR191" s="19" t="s">
        <v>208</v>
      </c>
      <c r="AT191" s="19" t="s">
        <v>209</v>
      </c>
      <c r="AU191" s="19" t="s">
        <v>90</v>
      </c>
      <c r="AY191" s="19" t="s">
        <v>151</v>
      </c>
      <c r="BE191" s="206">
        <f>IF(N191="základní",J191,0)</f>
        <v>0</v>
      </c>
      <c r="BF191" s="206">
        <f>IF(N191="snížená",J191,0)</f>
        <v>0</v>
      </c>
      <c r="BG191" s="206">
        <f>IF(N191="zákl. přenesená",J191,0)</f>
        <v>0</v>
      </c>
      <c r="BH191" s="206">
        <f>IF(N191="sníž. přenesená",J191,0)</f>
        <v>0</v>
      </c>
      <c r="BI191" s="206">
        <f>IF(N191="nulová",J191,0)</f>
        <v>0</v>
      </c>
      <c r="BJ191" s="19" t="s">
        <v>90</v>
      </c>
      <c r="BK191" s="206">
        <f>ROUND(I191*H191,2)</f>
        <v>0</v>
      </c>
      <c r="BL191" s="19" t="s">
        <v>158</v>
      </c>
      <c r="BM191" s="19" t="s">
        <v>275</v>
      </c>
    </row>
    <row r="192" spans="2:65" s="1" customFormat="1" x14ac:dyDescent="0.3">
      <c r="B192" s="36"/>
      <c r="C192" s="58"/>
      <c r="D192" s="207" t="s">
        <v>160</v>
      </c>
      <c r="E192" s="58"/>
      <c r="F192" s="208" t="s">
        <v>276</v>
      </c>
      <c r="G192" s="58"/>
      <c r="H192" s="58"/>
      <c r="I192" s="163"/>
      <c r="J192" s="58"/>
      <c r="K192" s="58"/>
      <c r="L192" s="56"/>
      <c r="M192" s="73"/>
      <c r="N192" s="37"/>
      <c r="O192" s="37"/>
      <c r="P192" s="37"/>
      <c r="Q192" s="37"/>
      <c r="R192" s="37"/>
      <c r="S192" s="37"/>
      <c r="T192" s="74"/>
      <c r="AT192" s="19" t="s">
        <v>160</v>
      </c>
      <c r="AU192" s="19" t="s">
        <v>90</v>
      </c>
    </row>
    <row r="193" spans="2:65" s="13" customFormat="1" x14ac:dyDescent="0.3">
      <c r="B193" s="220"/>
      <c r="C193" s="221"/>
      <c r="D193" s="222" t="s">
        <v>162</v>
      </c>
      <c r="E193" s="221"/>
      <c r="F193" s="224" t="s">
        <v>277</v>
      </c>
      <c r="G193" s="221"/>
      <c r="H193" s="225">
        <v>66.811999999999998</v>
      </c>
      <c r="I193" s="226"/>
      <c r="J193" s="221"/>
      <c r="K193" s="221"/>
      <c r="L193" s="227"/>
      <c r="M193" s="228"/>
      <c r="N193" s="229"/>
      <c r="O193" s="229"/>
      <c r="P193" s="229"/>
      <c r="Q193" s="229"/>
      <c r="R193" s="229"/>
      <c r="S193" s="229"/>
      <c r="T193" s="230"/>
      <c r="AT193" s="231" t="s">
        <v>162</v>
      </c>
      <c r="AU193" s="231" t="s">
        <v>90</v>
      </c>
      <c r="AV193" s="13" t="s">
        <v>90</v>
      </c>
      <c r="AW193" s="13" t="s">
        <v>4</v>
      </c>
      <c r="AX193" s="13" t="s">
        <v>23</v>
      </c>
      <c r="AY193" s="231" t="s">
        <v>151</v>
      </c>
    </row>
    <row r="194" spans="2:65" s="1" customFormat="1" ht="22.5" customHeight="1" x14ac:dyDescent="0.3">
      <c r="B194" s="36"/>
      <c r="C194" s="195" t="s">
        <v>278</v>
      </c>
      <c r="D194" s="195" t="s">
        <v>153</v>
      </c>
      <c r="E194" s="196" t="s">
        <v>279</v>
      </c>
      <c r="F194" s="197" t="s">
        <v>280</v>
      </c>
      <c r="G194" s="198" t="s">
        <v>156</v>
      </c>
      <c r="H194" s="199">
        <v>0.81</v>
      </c>
      <c r="I194" s="200"/>
      <c r="J194" s="201">
        <f>ROUND(I194*H194,2)</f>
        <v>0</v>
      </c>
      <c r="K194" s="197" t="s">
        <v>157</v>
      </c>
      <c r="L194" s="56"/>
      <c r="M194" s="202" t="s">
        <v>77</v>
      </c>
      <c r="N194" s="203" t="s">
        <v>50</v>
      </c>
      <c r="O194" s="37"/>
      <c r="P194" s="204">
        <f>O194*H194</f>
        <v>0</v>
      </c>
      <c r="Q194" s="204">
        <v>8.4250000000000005E-2</v>
      </c>
      <c r="R194" s="204">
        <f>Q194*H194</f>
        <v>6.8242500000000011E-2</v>
      </c>
      <c r="S194" s="204">
        <v>0</v>
      </c>
      <c r="T194" s="205">
        <f>S194*H194</f>
        <v>0</v>
      </c>
      <c r="AR194" s="19" t="s">
        <v>158</v>
      </c>
      <c r="AT194" s="19" t="s">
        <v>153</v>
      </c>
      <c r="AU194" s="19" t="s">
        <v>90</v>
      </c>
      <c r="AY194" s="19" t="s">
        <v>151</v>
      </c>
      <c r="BE194" s="206">
        <f>IF(N194="základní",J194,0)</f>
        <v>0</v>
      </c>
      <c r="BF194" s="206">
        <f>IF(N194="snížená",J194,0)</f>
        <v>0</v>
      </c>
      <c r="BG194" s="206">
        <f>IF(N194="zákl. přenesená",J194,0)</f>
        <v>0</v>
      </c>
      <c r="BH194" s="206">
        <f>IF(N194="sníž. přenesená",J194,0)</f>
        <v>0</v>
      </c>
      <c r="BI194" s="206">
        <f>IF(N194="nulová",J194,0)</f>
        <v>0</v>
      </c>
      <c r="BJ194" s="19" t="s">
        <v>90</v>
      </c>
      <c r="BK194" s="206">
        <f>ROUND(I194*H194,2)</f>
        <v>0</v>
      </c>
      <c r="BL194" s="19" t="s">
        <v>158</v>
      </c>
      <c r="BM194" s="19" t="s">
        <v>281</v>
      </c>
    </row>
    <row r="195" spans="2:65" s="1" customFormat="1" ht="40.5" x14ac:dyDescent="0.3">
      <c r="B195" s="36"/>
      <c r="C195" s="58"/>
      <c r="D195" s="207" t="s">
        <v>160</v>
      </c>
      <c r="E195" s="58"/>
      <c r="F195" s="208" t="s">
        <v>282</v>
      </c>
      <c r="G195" s="58"/>
      <c r="H195" s="58"/>
      <c r="I195" s="163"/>
      <c r="J195" s="58"/>
      <c r="K195" s="58"/>
      <c r="L195" s="56"/>
      <c r="M195" s="73"/>
      <c r="N195" s="37"/>
      <c r="O195" s="37"/>
      <c r="P195" s="37"/>
      <c r="Q195" s="37"/>
      <c r="R195" s="37"/>
      <c r="S195" s="37"/>
      <c r="T195" s="74"/>
      <c r="AT195" s="19" t="s">
        <v>160</v>
      </c>
      <c r="AU195" s="19" t="s">
        <v>90</v>
      </c>
    </row>
    <row r="196" spans="2:65" s="12" customFormat="1" x14ac:dyDescent="0.3">
      <c r="B196" s="209"/>
      <c r="C196" s="210"/>
      <c r="D196" s="207" t="s">
        <v>162</v>
      </c>
      <c r="E196" s="211" t="s">
        <v>77</v>
      </c>
      <c r="F196" s="212" t="s">
        <v>163</v>
      </c>
      <c r="G196" s="210"/>
      <c r="H196" s="213" t="s">
        <v>77</v>
      </c>
      <c r="I196" s="214"/>
      <c r="J196" s="210"/>
      <c r="K196" s="210"/>
      <c r="L196" s="215"/>
      <c r="M196" s="216"/>
      <c r="N196" s="217"/>
      <c r="O196" s="217"/>
      <c r="P196" s="217"/>
      <c r="Q196" s="217"/>
      <c r="R196" s="217"/>
      <c r="S196" s="217"/>
      <c r="T196" s="218"/>
      <c r="AT196" s="219" t="s">
        <v>162</v>
      </c>
      <c r="AU196" s="219" t="s">
        <v>90</v>
      </c>
      <c r="AV196" s="12" t="s">
        <v>23</v>
      </c>
      <c r="AW196" s="12" t="s">
        <v>41</v>
      </c>
      <c r="AX196" s="12" t="s">
        <v>79</v>
      </c>
      <c r="AY196" s="219" t="s">
        <v>151</v>
      </c>
    </row>
    <row r="197" spans="2:65" s="12" customFormat="1" x14ac:dyDescent="0.3">
      <c r="B197" s="209"/>
      <c r="C197" s="210"/>
      <c r="D197" s="207" t="s">
        <v>162</v>
      </c>
      <c r="E197" s="211" t="s">
        <v>77</v>
      </c>
      <c r="F197" s="212" t="s">
        <v>164</v>
      </c>
      <c r="G197" s="210"/>
      <c r="H197" s="213" t="s">
        <v>77</v>
      </c>
      <c r="I197" s="214"/>
      <c r="J197" s="210"/>
      <c r="K197" s="210"/>
      <c r="L197" s="215"/>
      <c r="M197" s="216"/>
      <c r="N197" s="217"/>
      <c r="O197" s="217"/>
      <c r="P197" s="217"/>
      <c r="Q197" s="217"/>
      <c r="R197" s="217"/>
      <c r="S197" s="217"/>
      <c r="T197" s="218"/>
      <c r="AT197" s="219" t="s">
        <v>162</v>
      </c>
      <c r="AU197" s="219" t="s">
        <v>90</v>
      </c>
      <c r="AV197" s="12" t="s">
        <v>23</v>
      </c>
      <c r="AW197" s="12" t="s">
        <v>41</v>
      </c>
      <c r="AX197" s="12" t="s">
        <v>79</v>
      </c>
      <c r="AY197" s="219" t="s">
        <v>151</v>
      </c>
    </row>
    <row r="198" spans="2:65" s="13" customFormat="1" x14ac:dyDescent="0.3">
      <c r="B198" s="220"/>
      <c r="C198" s="221"/>
      <c r="D198" s="207" t="s">
        <v>162</v>
      </c>
      <c r="E198" s="232" t="s">
        <v>77</v>
      </c>
      <c r="F198" s="233" t="s">
        <v>165</v>
      </c>
      <c r="G198" s="221"/>
      <c r="H198" s="234">
        <v>0.81</v>
      </c>
      <c r="I198" s="226"/>
      <c r="J198" s="221"/>
      <c r="K198" s="221"/>
      <c r="L198" s="227"/>
      <c r="M198" s="228"/>
      <c r="N198" s="229"/>
      <c r="O198" s="229"/>
      <c r="P198" s="229"/>
      <c r="Q198" s="229"/>
      <c r="R198" s="229"/>
      <c r="S198" s="229"/>
      <c r="T198" s="230"/>
      <c r="AT198" s="231" t="s">
        <v>162</v>
      </c>
      <c r="AU198" s="231" t="s">
        <v>90</v>
      </c>
      <c r="AV198" s="13" t="s">
        <v>90</v>
      </c>
      <c r="AW198" s="13" t="s">
        <v>41</v>
      </c>
      <c r="AX198" s="13" t="s">
        <v>23</v>
      </c>
      <c r="AY198" s="231" t="s">
        <v>151</v>
      </c>
    </row>
    <row r="199" spans="2:65" s="11" customFormat="1" ht="29.85" customHeight="1" x14ac:dyDescent="0.3">
      <c r="B199" s="178"/>
      <c r="C199" s="179"/>
      <c r="D199" s="192" t="s">
        <v>78</v>
      </c>
      <c r="E199" s="193" t="s">
        <v>191</v>
      </c>
      <c r="F199" s="193" t="s">
        <v>283</v>
      </c>
      <c r="G199" s="179"/>
      <c r="H199" s="179"/>
      <c r="I199" s="182"/>
      <c r="J199" s="194">
        <f>BK199</f>
        <v>0</v>
      </c>
      <c r="K199" s="179"/>
      <c r="L199" s="184"/>
      <c r="M199" s="185"/>
      <c r="N199" s="186"/>
      <c r="O199" s="186"/>
      <c r="P199" s="187">
        <f>SUM(P200:P843)</f>
        <v>0</v>
      </c>
      <c r="Q199" s="186"/>
      <c r="R199" s="187">
        <f>SUM(R200:R843)</f>
        <v>45.645731666900005</v>
      </c>
      <c r="S199" s="186"/>
      <c r="T199" s="188">
        <f>SUM(T200:T843)</f>
        <v>0</v>
      </c>
      <c r="AR199" s="189" t="s">
        <v>23</v>
      </c>
      <c r="AT199" s="190" t="s">
        <v>78</v>
      </c>
      <c r="AU199" s="190" t="s">
        <v>23</v>
      </c>
      <c r="AY199" s="189" t="s">
        <v>151</v>
      </c>
      <c r="BK199" s="191">
        <f>SUM(BK200:BK843)</f>
        <v>0</v>
      </c>
    </row>
    <row r="200" spans="2:65" s="1" customFormat="1" ht="22.5" customHeight="1" x14ac:dyDescent="0.3">
      <c r="B200" s="36"/>
      <c r="C200" s="195" t="s">
        <v>284</v>
      </c>
      <c r="D200" s="195" t="s">
        <v>153</v>
      </c>
      <c r="E200" s="196" t="s">
        <v>285</v>
      </c>
      <c r="F200" s="197" t="s">
        <v>286</v>
      </c>
      <c r="G200" s="198" t="s">
        <v>156</v>
      </c>
      <c r="H200" s="199">
        <v>189.048</v>
      </c>
      <c r="I200" s="200"/>
      <c r="J200" s="201">
        <f>ROUND(I200*H200,2)</f>
        <v>0</v>
      </c>
      <c r="K200" s="197" t="s">
        <v>157</v>
      </c>
      <c r="L200" s="56"/>
      <c r="M200" s="202" t="s">
        <v>77</v>
      </c>
      <c r="N200" s="203" t="s">
        <v>50</v>
      </c>
      <c r="O200" s="37"/>
      <c r="P200" s="204">
        <f>O200*H200</f>
        <v>0</v>
      </c>
      <c r="Q200" s="204">
        <v>2.63E-4</v>
      </c>
      <c r="R200" s="204">
        <f>Q200*H200</f>
        <v>4.9719623999999997E-2</v>
      </c>
      <c r="S200" s="204">
        <v>0</v>
      </c>
      <c r="T200" s="205">
        <f>S200*H200</f>
        <v>0</v>
      </c>
      <c r="AR200" s="19" t="s">
        <v>158</v>
      </c>
      <c r="AT200" s="19" t="s">
        <v>153</v>
      </c>
      <c r="AU200" s="19" t="s">
        <v>90</v>
      </c>
      <c r="AY200" s="19" t="s">
        <v>151</v>
      </c>
      <c r="BE200" s="206">
        <f>IF(N200="základní",J200,0)</f>
        <v>0</v>
      </c>
      <c r="BF200" s="206">
        <f>IF(N200="snížená",J200,0)</f>
        <v>0</v>
      </c>
      <c r="BG200" s="206">
        <f>IF(N200="zákl. přenesená",J200,0)</f>
        <v>0</v>
      </c>
      <c r="BH200" s="206">
        <f>IF(N200="sníž. přenesená",J200,0)</f>
        <v>0</v>
      </c>
      <c r="BI200" s="206">
        <f>IF(N200="nulová",J200,0)</f>
        <v>0</v>
      </c>
      <c r="BJ200" s="19" t="s">
        <v>90</v>
      </c>
      <c r="BK200" s="206">
        <f>ROUND(I200*H200,2)</f>
        <v>0</v>
      </c>
      <c r="BL200" s="19" t="s">
        <v>158</v>
      </c>
      <c r="BM200" s="19" t="s">
        <v>287</v>
      </c>
    </row>
    <row r="201" spans="2:65" s="1" customFormat="1" ht="27" x14ac:dyDescent="0.3">
      <c r="B201" s="36"/>
      <c r="C201" s="58"/>
      <c r="D201" s="207" t="s">
        <v>160</v>
      </c>
      <c r="E201" s="58"/>
      <c r="F201" s="208" t="s">
        <v>288</v>
      </c>
      <c r="G201" s="58"/>
      <c r="H201" s="58"/>
      <c r="I201" s="163"/>
      <c r="J201" s="58"/>
      <c r="K201" s="58"/>
      <c r="L201" s="56"/>
      <c r="M201" s="73"/>
      <c r="N201" s="37"/>
      <c r="O201" s="37"/>
      <c r="P201" s="37"/>
      <c r="Q201" s="37"/>
      <c r="R201" s="37"/>
      <c r="S201" s="37"/>
      <c r="T201" s="74"/>
      <c r="AT201" s="19" t="s">
        <v>160</v>
      </c>
      <c r="AU201" s="19" t="s">
        <v>90</v>
      </c>
    </row>
    <row r="202" spans="2:65" s="12" customFormat="1" x14ac:dyDescent="0.3">
      <c r="B202" s="209"/>
      <c r="C202" s="210"/>
      <c r="D202" s="207" t="s">
        <v>162</v>
      </c>
      <c r="E202" s="211" t="s">
        <v>77</v>
      </c>
      <c r="F202" s="212" t="s">
        <v>163</v>
      </c>
      <c r="G202" s="210"/>
      <c r="H202" s="213" t="s">
        <v>77</v>
      </c>
      <c r="I202" s="214"/>
      <c r="J202" s="210"/>
      <c r="K202" s="210"/>
      <c r="L202" s="215"/>
      <c r="M202" s="216"/>
      <c r="N202" s="217"/>
      <c r="O202" s="217"/>
      <c r="P202" s="217"/>
      <c r="Q202" s="217"/>
      <c r="R202" s="217"/>
      <c r="S202" s="217"/>
      <c r="T202" s="218"/>
      <c r="AT202" s="219" t="s">
        <v>162</v>
      </c>
      <c r="AU202" s="219" t="s">
        <v>90</v>
      </c>
      <c r="AV202" s="12" t="s">
        <v>23</v>
      </c>
      <c r="AW202" s="12" t="s">
        <v>41</v>
      </c>
      <c r="AX202" s="12" t="s">
        <v>79</v>
      </c>
      <c r="AY202" s="219" t="s">
        <v>151</v>
      </c>
    </row>
    <row r="203" spans="2:65" s="12" customFormat="1" x14ac:dyDescent="0.3">
      <c r="B203" s="209"/>
      <c r="C203" s="210"/>
      <c r="D203" s="207" t="s">
        <v>162</v>
      </c>
      <c r="E203" s="211" t="s">
        <v>77</v>
      </c>
      <c r="F203" s="212" t="s">
        <v>289</v>
      </c>
      <c r="G203" s="210"/>
      <c r="H203" s="213" t="s">
        <v>77</v>
      </c>
      <c r="I203" s="214"/>
      <c r="J203" s="210"/>
      <c r="K203" s="210"/>
      <c r="L203" s="215"/>
      <c r="M203" s="216"/>
      <c r="N203" s="217"/>
      <c r="O203" s="217"/>
      <c r="P203" s="217"/>
      <c r="Q203" s="217"/>
      <c r="R203" s="217"/>
      <c r="S203" s="217"/>
      <c r="T203" s="218"/>
      <c r="AT203" s="219" t="s">
        <v>162</v>
      </c>
      <c r="AU203" s="219" t="s">
        <v>90</v>
      </c>
      <c r="AV203" s="12" t="s">
        <v>23</v>
      </c>
      <c r="AW203" s="12" t="s">
        <v>41</v>
      </c>
      <c r="AX203" s="12" t="s">
        <v>79</v>
      </c>
      <c r="AY203" s="219" t="s">
        <v>151</v>
      </c>
    </row>
    <row r="204" spans="2:65" s="13" customFormat="1" x14ac:dyDescent="0.3">
      <c r="B204" s="220"/>
      <c r="C204" s="221"/>
      <c r="D204" s="222" t="s">
        <v>162</v>
      </c>
      <c r="E204" s="223" t="s">
        <v>77</v>
      </c>
      <c r="F204" s="224" t="s">
        <v>290</v>
      </c>
      <c r="G204" s="221"/>
      <c r="H204" s="225">
        <v>189.048</v>
      </c>
      <c r="I204" s="226"/>
      <c r="J204" s="221"/>
      <c r="K204" s="221"/>
      <c r="L204" s="227"/>
      <c r="M204" s="228"/>
      <c r="N204" s="229"/>
      <c r="O204" s="229"/>
      <c r="P204" s="229"/>
      <c r="Q204" s="229"/>
      <c r="R204" s="229"/>
      <c r="S204" s="229"/>
      <c r="T204" s="230"/>
      <c r="AT204" s="231" t="s">
        <v>162</v>
      </c>
      <c r="AU204" s="231" t="s">
        <v>90</v>
      </c>
      <c r="AV204" s="13" t="s">
        <v>90</v>
      </c>
      <c r="AW204" s="13" t="s">
        <v>41</v>
      </c>
      <c r="AX204" s="13" t="s">
        <v>23</v>
      </c>
      <c r="AY204" s="231" t="s">
        <v>151</v>
      </c>
    </row>
    <row r="205" spans="2:65" s="1" customFormat="1" ht="22.5" customHeight="1" x14ac:dyDescent="0.3">
      <c r="B205" s="36"/>
      <c r="C205" s="195" t="s">
        <v>291</v>
      </c>
      <c r="D205" s="195" t="s">
        <v>153</v>
      </c>
      <c r="E205" s="196" t="s">
        <v>292</v>
      </c>
      <c r="F205" s="197" t="s">
        <v>293</v>
      </c>
      <c r="G205" s="198" t="s">
        <v>156</v>
      </c>
      <c r="H205" s="199">
        <v>189.048</v>
      </c>
      <c r="I205" s="200"/>
      <c r="J205" s="201">
        <f>ROUND(I205*H205,2)</f>
        <v>0</v>
      </c>
      <c r="K205" s="197" t="s">
        <v>157</v>
      </c>
      <c r="L205" s="56"/>
      <c r="M205" s="202" t="s">
        <v>77</v>
      </c>
      <c r="N205" s="203" t="s">
        <v>50</v>
      </c>
      <c r="O205" s="37"/>
      <c r="P205" s="204">
        <f>O205*H205</f>
        <v>0</v>
      </c>
      <c r="Q205" s="204">
        <v>3.0000000000000001E-3</v>
      </c>
      <c r="R205" s="204">
        <f>Q205*H205</f>
        <v>0.56714399999999998</v>
      </c>
      <c r="S205" s="204">
        <v>0</v>
      </c>
      <c r="T205" s="205">
        <f>S205*H205</f>
        <v>0</v>
      </c>
      <c r="AR205" s="19" t="s">
        <v>158</v>
      </c>
      <c r="AT205" s="19" t="s">
        <v>153</v>
      </c>
      <c r="AU205" s="19" t="s">
        <v>90</v>
      </c>
      <c r="AY205" s="19" t="s">
        <v>151</v>
      </c>
      <c r="BE205" s="206">
        <f>IF(N205="základní",J205,0)</f>
        <v>0</v>
      </c>
      <c r="BF205" s="206">
        <f>IF(N205="snížená",J205,0)</f>
        <v>0</v>
      </c>
      <c r="BG205" s="206">
        <f>IF(N205="zákl. přenesená",J205,0)</f>
        <v>0</v>
      </c>
      <c r="BH205" s="206">
        <f>IF(N205="sníž. přenesená",J205,0)</f>
        <v>0</v>
      </c>
      <c r="BI205" s="206">
        <f>IF(N205="nulová",J205,0)</f>
        <v>0</v>
      </c>
      <c r="BJ205" s="19" t="s">
        <v>90</v>
      </c>
      <c r="BK205" s="206">
        <f>ROUND(I205*H205,2)</f>
        <v>0</v>
      </c>
      <c r="BL205" s="19" t="s">
        <v>158</v>
      </c>
      <c r="BM205" s="19" t="s">
        <v>294</v>
      </c>
    </row>
    <row r="206" spans="2:65" s="1" customFormat="1" x14ac:dyDescent="0.3">
      <c r="B206" s="36"/>
      <c r="C206" s="58"/>
      <c r="D206" s="207" t="s">
        <v>160</v>
      </c>
      <c r="E206" s="58"/>
      <c r="F206" s="208" t="s">
        <v>295</v>
      </c>
      <c r="G206" s="58"/>
      <c r="H206" s="58"/>
      <c r="I206" s="163"/>
      <c r="J206" s="58"/>
      <c r="K206" s="58"/>
      <c r="L206" s="56"/>
      <c r="M206" s="73"/>
      <c r="N206" s="37"/>
      <c r="O206" s="37"/>
      <c r="P206" s="37"/>
      <c r="Q206" s="37"/>
      <c r="R206" s="37"/>
      <c r="S206" s="37"/>
      <c r="T206" s="74"/>
      <c r="AT206" s="19" t="s">
        <v>160</v>
      </c>
      <c r="AU206" s="19" t="s">
        <v>90</v>
      </c>
    </row>
    <row r="207" spans="2:65" s="12" customFormat="1" x14ac:dyDescent="0.3">
      <c r="B207" s="209"/>
      <c r="C207" s="210"/>
      <c r="D207" s="207" t="s">
        <v>162</v>
      </c>
      <c r="E207" s="211" t="s">
        <v>77</v>
      </c>
      <c r="F207" s="212" t="s">
        <v>163</v>
      </c>
      <c r="G207" s="210"/>
      <c r="H207" s="213" t="s">
        <v>77</v>
      </c>
      <c r="I207" s="214"/>
      <c r="J207" s="210"/>
      <c r="K207" s="210"/>
      <c r="L207" s="215"/>
      <c r="M207" s="216"/>
      <c r="N207" s="217"/>
      <c r="O207" s="217"/>
      <c r="P207" s="217"/>
      <c r="Q207" s="217"/>
      <c r="R207" s="217"/>
      <c r="S207" s="217"/>
      <c r="T207" s="218"/>
      <c r="AT207" s="219" t="s">
        <v>162</v>
      </c>
      <c r="AU207" s="219" t="s">
        <v>90</v>
      </c>
      <c r="AV207" s="12" t="s">
        <v>23</v>
      </c>
      <c r="AW207" s="12" t="s">
        <v>41</v>
      </c>
      <c r="AX207" s="12" t="s">
        <v>79</v>
      </c>
      <c r="AY207" s="219" t="s">
        <v>151</v>
      </c>
    </row>
    <row r="208" spans="2:65" s="12" customFormat="1" x14ac:dyDescent="0.3">
      <c r="B208" s="209"/>
      <c r="C208" s="210"/>
      <c r="D208" s="207" t="s">
        <v>162</v>
      </c>
      <c r="E208" s="211" t="s">
        <v>77</v>
      </c>
      <c r="F208" s="212" t="s">
        <v>296</v>
      </c>
      <c r="G208" s="210"/>
      <c r="H208" s="213" t="s">
        <v>77</v>
      </c>
      <c r="I208" s="214"/>
      <c r="J208" s="210"/>
      <c r="K208" s="210"/>
      <c r="L208" s="215"/>
      <c r="M208" s="216"/>
      <c r="N208" s="217"/>
      <c r="O208" s="217"/>
      <c r="P208" s="217"/>
      <c r="Q208" s="217"/>
      <c r="R208" s="217"/>
      <c r="S208" s="217"/>
      <c r="T208" s="218"/>
      <c r="AT208" s="219" t="s">
        <v>162</v>
      </c>
      <c r="AU208" s="219" t="s">
        <v>90</v>
      </c>
      <c r="AV208" s="12" t="s">
        <v>23</v>
      </c>
      <c r="AW208" s="12" t="s">
        <v>41</v>
      </c>
      <c r="AX208" s="12" t="s">
        <v>79</v>
      </c>
      <c r="AY208" s="219" t="s">
        <v>151</v>
      </c>
    </row>
    <row r="209" spans="2:51" s="12" customFormat="1" x14ac:dyDescent="0.3">
      <c r="B209" s="209"/>
      <c r="C209" s="210"/>
      <c r="D209" s="207" t="s">
        <v>162</v>
      </c>
      <c r="E209" s="211" t="s">
        <v>77</v>
      </c>
      <c r="F209" s="212" t="s">
        <v>297</v>
      </c>
      <c r="G209" s="210"/>
      <c r="H209" s="213" t="s">
        <v>77</v>
      </c>
      <c r="I209" s="214"/>
      <c r="J209" s="210"/>
      <c r="K209" s="210"/>
      <c r="L209" s="215"/>
      <c r="M209" s="216"/>
      <c r="N209" s="217"/>
      <c r="O209" s="217"/>
      <c r="P209" s="217"/>
      <c r="Q209" s="217"/>
      <c r="R209" s="217"/>
      <c r="S209" s="217"/>
      <c r="T209" s="218"/>
      <c r="AT209" s="219" t="s">
        <v>162</v>
      </c>
      <c r="AU209" s="219" t="s">
        <v>90</v>
      </c>
      <c r="AV209" s="12" t="s">
        <v>23</v>
      </c>
      <c r="AW209" s="12" t="s">
        <v>41</v>
      </c>
      <c r="AX209" s="12" t="s">
        <v>79</v>
      </c>
      <c r="AY209" s="219" t="s">
        <v>151</v>
      </c>
    </row>
    <row r="210" spans="2:51" s="13" customFormat="1" x14ac:dyDescent="0.3">
      <c r="B210" s="220"/>
      <c r="C210" s="221"/>
      <c r="D210" s="207" t="s">
        <v>162</v>
      </c>
      <c r="E210" s="232" t="s">
        <v>77</v>
      </c>
      <c r="F210" s="233" t="s">
        <v>298</v>
      </c>
      <c r="G210" s="221"/>
      <c r="H210" s="234">
        <v>49.207999999999998</v>
      </c>
      <c r="I210" s="226"/>
      <c r="J210" s="221"/>
      <c r="K210" s="221"/>
      <c r="L210" s="227"/>
      <c r="M210" s="228"/>
      <c r="N210" s="229"/>
      <c r="O210" s="229"/>
      <c r="P210" s="229"/>
      <c r="Q210" s="229"/>
      <c r="R210" s="229"/>
      <c r="S210" s="229"/>
      <c r="T210" s="230"/>
      <c r="AT210" s="231" t="s">
        <v>162</v>
      </c>
      <c r="AU210" s="231" t="s">
        <v>90</v>
      </c>
      <c r="AV210" s="13" t="s">
        <v>90</v>
      </c>
      <c r="AW210" s="13" t="s">
        <v>41</v>
      </c>
      <c r="AX210" s="13" t="s">
        <v>79</v>
      </c>
      <c r="AY210" s="231" t="s">
        <v>151</v>
      </c>
    </row>
    <row r="211" spans="2:51" s="13" customFormat="1" x14ac:dyDescent="0.3">
      <c r="B211" s="220"/>
      <c r="C211" s="221"/>
      <c r="D211" s="207" t="s">
        <v>162</v>
      </c>
      <c r="E211" s="232" t="s">
        <v>77</v>
      </c>
      <c r="F211" s="233" t="s">
        <v>299</v>
      </c>
      <c r="G211" s="221"/>
      <c r="H211" s="234">
        <v>2.133</v>
      </c>
      <c r="I211" s="226"/>
      <c r="J211" s="221"/>
      <c r="K211" s="221"/>
      <c r="L211" s="227"/>
      <c r="M211" s="228"/>
      <c r="N211" s="229"/>
      <c r="O211" s="229"/>
      <c r="P211" s="229"/>
      <c r="Q211" s="229"/>
      <c r="R211" s="229"/>
      <c r="S211" s="229"/>
      <c r="T211" s="230"/>
      <c r="AT211" s="231" t="s">
        <v>162</v>
      </c>
      <c r="AU211" s="231" t="s">
        <v>90</v>
      </c>
      <c r="AV211" s="13" t="s">
        <v>90</v>
      </c>
      <c r="AW211" s="13" t="s">
        <v>41</v>
      </c>
      <c r="AX211" s="13" t="s">
        <v>79</v>
      </c>
      <c r="AY211" s="231" t="s">
        <v>151</v>
      </c>
    </row>
    <row r="212" spans="2:51" s="13" customFormat="1" x14ac:dyDescent="0.3">
      <c r="B212" s="220"/>
      <c r="C212" s="221"/>
      <c r="D212" s="207" t="s">
        <v>162</v>
      </c>
      <c r="E212" s="232" t="s">
        <v>77</v>
      </c>
      <c r="F212" s="233" t="s">
        <v>300</v>
      </c>
      <c r="G212" s="221"/>
      <c r="H212" s="234">
        <v>11.948</v>
      </c>
      <c r="I212" s="226"/>
      <c r="J212" s="221"/>
      <c r="K212" s="221"/>
      <c r="L212" s="227"/>
      <c r="M212" s="228"/>
      <c r="N212" s="229"/>
      <c r="O212" s="229"/>
      <c r="P212" s="229"/>
      <c r="Q212" s="229"/>
      <c r="R212" s="229"/>
      <c r="S212" s="229"/>
      <c r="T212" s="230"/>
      <c r="AT212" s="231" t="s">
        <v>162</v>
      </c>
      <c r="AU212" s="231" t="s">
        <v>90</v>
      </c>
      <c r="AV212" s="13" t="s">
        <v>90</v>
      </c>
      <c r="AW212" s="13" t="s">
        <v>41</v>
      </c>
      <c r="AX212" s="13" t="s">
        <v>79</v>
      </c>
      <c r="AY212" s="231" t="s">
        <v>151</v>
      </c>
    </row>
    <row r="213" spans="2:51" s="13" customFormat="1" x14ac:dyDescent="0.3">
      <c r="B213" s="220"/>
      <c r="C213" s="221"/>
      <c r="D213" s="207" t="s">
        <v>162</v>
      </c>
      <c r="E213" s="232" t="s">
        <v>77</v>
      </c>
      <c r="F213" s="233" t="s">
        <v>301</v>
      </c>
      <c r="G213" s="221"/>
      <c r="H213" s="234">
        <v>59.85</v>
      </c>
      <c r="I213" s="226"/>
      <c r="J213" s="221"/>
      <c r="K213" s="221"/>
      <c r="L213" s="227"/>
      <c r="M213" s="228"/>
      <c r="N213" s="229"/>
      <c r="O213" s="229"/>
      <c r="P213" s="229"/>
      <c r="Q213" s="229"/>
      <c r="R213" s="229"/>
      <c r="S213" s="229"/>
      <c r="T213" s="230"/>
      <c r="AT213" s="231" t="s">
        <v>162</v>
      </c>
      <c r="AU213" s="231" t="s">
        <v>90</v>
      </c>
      <c r="AV213" s="13" t="s">
        <v>90</v>
      </c>
      <c r="AW213" s="13" t="s">
        <v>41</v>
      </c>
      <c r="AX213" s="13" t="s">
        <v>79</v>
      </c>
      <c r="AY213" s="231" t="s">
        <v>151</v>
      </c>
    </row>
    <row r="214" spans="2:51" s="13" customFormat="1" x14ac:dyDescent="0.3">
      <c r="B214" s="220"/>
      <c r="C214" s="221"/>
      <c r="D214" s="207" t="s">
        <v>162</v>
      </c>
      <c r="E214" s="232" t="s">
        <v>77</v>
      </c>
      <c r="F214" s="233" t="s">
        <v>302</v>
      </c>
      <c r="G214" s="221"/>
      <c r="H214" s="234">
        <v>11.813000000000001</v>
      </c>
      <c r="I214" s="226"/>
      <c r="J214" s="221"/>
      <c r="K214" s="221"/>
      <c r="L214" s="227"/>
      <c r="M214" s="228"/>
      <c r="N214" s="229"/>
      <c r="O214" s="229"/>
      <c r="P214" s="229"/>
      <c r="Q214" s="229"/>
      <c r="R214" s="229"/>
      <c r="S214" s="229"/>
      <c r="T214" s="230"/>
      <c r="AT214" s="231" t="s">
        <v>162</v>
      </c>
      <c r="AU214" s="231" t="s">
        <v>90</v>
      </c>
      <c r="AV214" s="13" t="s">
        <v>90</v>
      </c>
      <c r="AW214" s="13" t="s">
        <v>41</v>
      </c>
      <c r="AX214" s="13" t="s">
        <v>79</v>
      </c>
      <c r="AY214" s="231" t="s">
        <v>151</v>
      </c>
    </row>
    <row r="215" spans="2:51" s="12" customFormat="1" x14ac:dyDescent="0.3">
      <c r="B215" s="209"/>
      <c r="C215" s="210"/>
      <c r="D215" s="207" t="s">
        <v>162</v>
      </c>
      <c r="E215" s="211" t="s">
        <v>77</v>
      </c>
      <c r="F215" s="212" t="s">
        <v>303</v>
      </c>
      <c r="G215" s="210"/>
      <c r="H215" s="213" t="s">
        <v>77</v>
      </c>
      <c r="I215" s="214"/>
      <c r="J215" s="210"/>
      <c r="K215" s="210"/>
      <c r="L215" s="215"/>
      <c r="M215" s="216"/>
      <c r="N215" s="217"/>
      <c r="O215" s="217"/>
      <c r="P215" s="217"/>
      <c r="Q215" s="217"/>
      <c r="R215" s="217"/>
      <c r="S215" s="217"/>
      <c r="T215" s="218"/>
      <c r="AT215" s="219" t="s">
        <v>162</v>
      </c>
      <c r="AU215" s="219" t="s">
        <v>90</v>
      </c>
      <c r="AV215" s="12" t="s">
        <v>23</v>
      </c>
      <c r="AW215" s="12" t="s">
        <v>41</v>
      </c>
      <c r="AX215" s="12" t="s">
        <v>79</v>
      </c>
      <c r="AY215" s="219" t="s">
        <v>151</v>
      </c>
    </row>
    <row r="216" spans="2:51" s="13" customFormat="1" x14ac:dyDescent="0.3">
      <c r="B216" s="220"/>
      <c r="C216" s="221"/>
      <c r="D216" s="207" t="s">
        <v>162</v>
      </c>
      <c r="E216" s="232" t="s">
        <v>77</v>
      </c>
      <c r="F216" s="233" t="s">
        <v>302</v>
      </c>
      <c r="G216" s="221"/>
      <c r="H216" s="234">
        <v>11.813000000000001</v>
      </c>
      <c r="I216" s="226"/>
      <c r="J216" s="221"/>
      <c r="K216" s="221"/>
      <c r="L216" s="227"/>
      <c r="M216" s="228"/>
      <c r="N216" s="229"/>
      <c r="O216" s="229"/>
      <c r="P216" s="229"/>
      <c r="Q216" s="229"/>
      <c r="R216" s="229"/>
      <c r="S216" s="229"/>
      <c r="T216" s="230"/>
      <c r="AT216" s="231" t="s">
        <v>162</v>
      </c>
      <c r="AU216" s="231" t="s">
        <v>90</v>
      </c>
      <c r="AV216" s="13" t="s">
        <v>90</v>
      </c>
      <c r="AW216" s="13" t="s">
        <v>41</v>
      </c>
      <c r="AX216" s="13" t="s">
        <v>79</v>
      </c>
      <c r="AY216" s="231" t="s">
        <v>151</v>
      </c>
    </row>
    <row r="217" spans="2:51" s="12" customFormat="1" x14ac:dyDescent="0.3">
      <c r="B217" s="209"/>
      <c r="C217" s="210"/>
      <c r="D217" s="207" t="s">
        <v>162</v>
      </c>
      <c r="E217" s="211" t="s">
        <v>77</v>
      </c>
      <c r="F217" s="212" t="s">
        <v>304</v>
      </c>
      <c r="G217" s="210"/>
      <c r="H217" s="213" t="s">
        <v>77</v>
      </c>
      <c r="I217" s="214"/>
      <c r="J217" s="210"/>
      <c r="K217" s="210"/>
      <c r="L217" s="215"/>
      <c r="M217" s="216"/>
      <c r="N217" s="217"/>
      <c r="O217" s="217"/>
      <c r="P217" s="217"/>
      <c r="Q217" s="217"/>
      <c r="R217" s="217"/>
      <c r="S217" s="217"/>
      <c r="T217" s="218"/>
      <c r="AT217" s="219" t="s">
        <v>162</v>
      </c>
      <c r="AU217" s="219" t="s">
        <v>90</v>
      </c>
      <c r="AV217" s="12" t="s">
        <v>23</v>
      </c>
      <c r="AW217" s="12" t="s">
        <v>41</v>
      </c>
      <c r="AX217" s="12" t="s">
        <v>79</v>
      </c>
      <c r="AY217" s="219" t="s">
        <v>151</v>
      </c>
    </row>
    <row r="218" spans="2:51" s="12" customFormat="1" x14ac:dyDescent="0.3">
      <c r="B218" s="209"/>
      <c r="C218" s="210"/>
      <c r="D218" s="207" t="s">
        <v>162</v>
      </c>
      <c r="E218" s="211" t="s">
        <v>77</v>
      </c>
      <c r="F218" s="212" t="s">
        <v>297</v>
      </c>
      <c r="G218" s="210"/>
      <c r="H218" s="213" t="s">
        <v>77</v>
      </c>
      <c r="I218" s="214"/>
      <c r="J218" s="210"/>
      <c r="K218" s="210"/>
      <c r="L218" s="215"/>
      <c r="M218" s="216"/>
      <c r="N218" s="217"/>
      <c r="O218" s="217"/>
      <c r="P218" s="217"/>
      <c r="Q218" s="217"/>
      <c r="R218" s="217"/>
      <c r="S218" s="217"/>
      <c r="T218" s="218"/>
      <c r="AT218" s="219" t="s">
        <v>162</v>
      </c>
      <c r="AU218" s="219" t="s">
        <v>90</v>
      </c>
      <c r="AV218" s="12" t="s">
        <v>23</v>
      </c>
      <c r="AW218" s="12" t="s">
        <v>41</v>
      </c>
      <c r="AX218" s="12" t="s">
        <v>79</v>
      </c>
      <c r="AY218" s="219" t="s">
        <v>151</v>
      </c>
    </row>
    <row r="219" spans="2:51" s="13" customFormat="1" x14ac:dyDescent="0.3">
      <c r="B219" s="220"/>
      <c r="C219" s="221"/>
      <c r="D219" s="207" t="s">
        <v>162</v>
      </c>
      <c r="E219" s="232" t="s">
        <v>77</v>
      </c>
      <c r="F219" s="233" t="s">
        <v>305</v>
      </c>
      <c r="G219" s="221"/>
      <c r="H219" s="234">
        <v>4.8600000000000003</v>
      </c>
      <c r="I219" s="226"/>
      <c r="J219" s="221"/>
      <c r="K219" s="221"/>
      <c r="L219" s="227"/>
      <c r="M219" s="228"/>
      <c r="N219" s="229"/>
      <c r="O219" s="229"/>
      <c r="P219" s="229"/>
      <c r="Q219" s="229"/>
      <c r="R219" s="229"/>
      <c r="S219" s="229"/>
      <c r="T219" s="230"/>
      <c r="AT219" s="231" t="s">
        <v>162</v>
      </c>
      <c r="AU219" s="231" t="s">
        <v>90</v>
      </c>
      <c r="AV219" s="13" t="s">
        <v>90</v>
      </c>
      <c r="AW219" s="13" t="s">
        <v>41</v>
      </c>
      <c r="AX219" s="13" t="s">
        <v>79</v>
      </c>
      <c r="AY219" s="231" t="s">
        <v>151</v>
      </c>
    </row>
    <row r="220" spans="2:51" s="13" customFormat="1" x14ac:dyDescent="0.3">
      <c r="B220" s="220"/>
      <c r="C220" s="221"/>
      <c r="D220" s="207" t="s">
        <v>162</v>
      </c>
      <c r="E220" s="232" t="s">
        <v>77</v>
      </c>
      <c r="F220" s="233" t="s">
        <v>306</v>
      </c>
      <c r="G220" s="221"/>
      <c r="H220" s="234">
        <v>6.44</v>
      </c>
      <c r="I220" s="226"/>
      <c r="J220" s="221"/>
      <c r="K220" s="221"/>
      <c r="L220" s="227"/>
      <c r="M220" s="228"/>
      <c r="N220" s="229"/>
      <c r="O220" s="229"/>
      <c r="P220" s="229"/>
      <c r="Q220" s="229"/>
      <c r="R220" s="229"/>
      <c r="S220" s="229"/>
      <c r="T220" s="230"/>
      <c r="AT220" s="231" t="s">
        <v>162</v>
      </c>
      <c r="AU220" s="231" t="s">
        <v>90</v>
      </c>
      <c r="AV220" s="13" t="s">
        <v>90</v>
      </c>
      <c r="AW220" s="13" t="s">
        <v>41</v>
      </c>
      <c r="AX220" s="13" t="s">
        <v>79</v>
      </c>
      <c r="AY220" s="231" t="s">
        <v>151</v>
      </c>
    </row>
    <row r="221" spans="2:51" s="13" customFormat="1" x14ac:dyDescent="0.3">
      <c r="B221" s="220"/>
      <c r="C221" s="221"/>
      <c r="D221" s="207" t="s">
        <v>162</v>
      </c>
      <c r="E221" s="232" t="s">
        <v>77</v>
      </c>
      <c r="F221" s="233" t="s">
        <v>307</v>
      </c>
      <c r="G221" s="221"/>
      <c r="H221" s="234">
        <v>9.7200000000000006</v>
      </c>
      <c r="I221" s="226"/>
      <c r="J221" s="221"/>
      <c r="K221" s="221"/>
      <c r="L221" s="227"/>
      <c r="M221" s="228"/>
      <c r="N221" s="229"/>
      <c r="O221" s="229"/>
      <c r="P221" s="229"/>
      <c r="Q221" s="229"/>
      <c r="R221" s="229"/>
      <c r="S221" s="229"/>
      <c r="T221" s="230"/>
      <c r="AT221" s="231" t="s">
        <v>162</v>
      </c>
      <c r="AU221" s="231" t="s">
        <v>90</v>
      </c>
      <c r="AV221" s="13" t="s">
        <v>90</v>
      </c>
      <c r="AW221" s="13" t="s">
        <v>41</v>
      </c>
      <c r="AX221" s="13" t="s">
        <v>79</v>
      </c>
      <c r="AY221" s="231" t="s">
        <v>151</v>
      </c>
    </row>
    <row r="222" spans="2:51" s="12" customFormat="1" x14ac:dyDescent="0.3">
      <c r="B222" s="209"/>
      <c r="C222" s="210"/>
      <c r="D222" s="207" t="s">
        <v>162</v>
      </c>
      <c r="E222" s="211" t="s">
        <v>77</v>
      </c>
      <c r="F222" s="212" t="s">
        <v>303</v>
      </c>
      <c r="G222" s="210"/>
      <c r="H222" s="213" t="s">
        <v>77</v>
      </c>
      <c r="I222" s="214"/>
      <c r="J222" s="210"/>
      <c r="K222" s="210"/>
      <c r="L222" s="215"/>
      <c r="M222" s="216"/>
      <c r="N222" s="217"/>
      <c r="O222" s="217"/>
      <c r="P222" s="217"/>
      <c r="Q222" s="217"/>
      <c r="R222" s="217"/>
      <c r="S222" s="217"/>
      <c r="T222" s="218"/>
      <c r="AT222" s="219" t="s">
        <v>162</v>
      </c>
      <c r="AU222" s="219" t="s">
        <v>90</v>
      </c>
      <c r="AV222" s="12" t="s">
        <v>23</v>
      </c>
      <c r="AW222" s="12" t="s">
        <v>41</v>
      </c>
      <c r="AX222" s="12" t="s">
        <v>79</v>
      </c>
      <c r="AY222" s="219" t="s">
        <v>151</v>
      </c>
    </row>
    <row r="223" spans="2:51" s="13" customFormat="1" x14ac:dyDescent="0.3">
      <c r="B223" s="220"/>
      <c r="C223" s="221"/>
      <c r="D223" s="207" t="s">
        <v>162</v>
      </c>
      <c r="E223" s="232" t="s">
        <v>77</v>
      </c>
      <c r="F223" s="233" t="s">
        <v>308</v>
      </c>
      <c r="G223" s="221"/>
      <c r="H223" s="234">
        <v>21.263000000000002</v>
      </c>
      <c r="I223" s="226"/>
      <c r="J223" s="221"/>
      <c r="K223" s="221"/>
      <c r="L223" s="227"/>
      <c r="M223" s="228"/>
      <c r="N223" s="229"/>
      <c r="O223" s="229"/>
      <c r="P223" s="229"/>
      <c r="Q223" s="229"/>
      <c r="R223" s="229"/>
      <c r="S223" s="229"/>
      <c r="T223" s="230"/>
      <c r="AT223" s="231" t="s">
        <v>162</v>
      </c>
      <c r="AU223" s="231" t="s">
        <v>90</v>
      </c>
      <c r="AV223" s="13" t="s">
        <v>90</v>
      </c>
      <c r="AW223" s="13" t="s">
        <v>41</v>
      </c>
      <c r="AX223" s="13" t="s">
        <v>79</v>
      </c>
      <c r="AY223" s="231" t="s">
        <v>151</v>
      </c>
    </row>
    <row r="224" spans="2:51" s="14" customFormat="1" x14ac:dyDescent="0.3">
      <c r="B224" s="235"/>
      <c r="C224" s="236"/>
      <c r="D224" s="222" t="s">
        <v>162</v>
      </c>
      <c r="E224" s="237" t="s">
        <v>77</v>
      </c>
      <c r="F224" s="238" t="s">
        <v>174</v>
      </c>
      <c r="G224" s="236"/>
      <c r="H224" s="239">
        <v>189.048</v>
      </c>
      <c r="I224" s="240"/>
      <c r="J224" s="236"/>
      <c r="K224" s="236"/>
      <c r="L224" s="241"/>
      <c r="M224" s="242"/>
      <c r="N224" s="243"/>
      <c r="O224" s="243"/>
      <c r="P224" s="243"/>
      <c r="Q224" s="243"/>
      <c r="R224" s="243"/>
      <c r="S224" s="243"/>
      <c r="T224" s="244"/>
      <c r="AT224" s="245" t="s">
        <v>162</v>
      </c>
      <c r="AU224" s="245" t="s">
        <v>90</v>
      </c>
      <c r="AV224" s="14" t="s">
        <v>158</v>
      </c>
      <c r="AW224" s="14" t="s">
        <v>41</v>
      </c>
      <c r="AX224" s="14" t="s">
        <v>23</v>
      </c>
      <c r="AY224" s="245" t="s">
        <v>151</v>
      </c>
    </row>
    <row r="225" spans="2:65" s="1" customFormat="1" ht="22.5" customHeight="1" x14ac:dyDescent="0.3">
      <c r="B225" s="36"/>
      <c r="C225" s="195" t="s">
        <v>309</v>
      </c>
      <c r="D225" s="195" t="s">
        <v>153</v>
      </c>
      <c r="E225" s="196" t="s">
        <v>310</v>
      </c>
      <c r="F225" s="197" t="s">
        <v>311</v>
      </c>
      <c r="G225" s="198" t="s">
        <v>156</v>
      </c>
      <c r="H225" s="199">
        <v>12.61</v>
      </c>
      <c r="I225" s="200"/>
      <c r="J225" s="201">
        <f>ROUND(I225*H225,2)</f>
        <v>0</v>
      </c>
      <c r="K225" s="197" t="s">
        <v>157</v>
      </c>
      <c r="L225" s="56"/>
      <c r="M225" s="202" t="s">
        <v>77</v>
      </c>
      <c r="N225" s="203" t="s">
        <v>50</v>
      </c>
      <c r="O225" s="37"/>
      <c r="P225" s="204">
        <f>O225*H225</f>
        <v>0</v>
      </c>
      <c r="Q225" s="204">
        <v>4.8900000000000002E-3</v>
      </c>
      <c r="R225" s="204">
        <f>Q225*H225</f>
        <v>6.16629E-2</v>
      </c>
      <c r="S225" s="204">
        <v>0</v>
      </c>
      <c r="T225" s="205">
        <f>S225*H225</f>
        <v>0</v>
      </c>
      <c r="AR225" s="19" t="s">
        <v>158</v>
      </c>
      <c r="AT225" s="19" t="s">
        <v>153</v>
      </c>
      <c r="AU225" s="19" t="s">
        <v>90</v>
      </c>
      <c r="AY225" s="19" t="s">
        <v>151</v>
      </c>
      <c r="BE225" s="206">
        <f>IF(N225="základní",J225,0)</f>
        <v>0</v>
      </c>
      <c r="BF225" s="206">
        <f>IF(N225="snížená",J225,0)</f>
        <v>0</v>
      </c>
      <c r="BG225" s="206">
        <f>IF(N225="zákl. přenesená",J225,0)</f>
        <v>0</v>
      </c>
      <c r="BH225" s="206">
        <f>IF(N225="sníž. přenesená",J225,0)</f>
        <v>0</v>
      </c>
      <c r="BI225" s="206">
        <f>IF(N225="nulová",J225,0)</f>
        <v>0</v>
      </c>
      <c r="BJ225" s="19" t="s">
        <v>90</v>
      </c>
      <c r="BK225" s="206">
        <f>ROUND(I225*H225,2)</f>
        <v>0</v>
      </c>
      <c r="BL225" s="19" t="s">
        <v>158</v>
      </c>
      <c r="BM225" s="19" t="s">
        <v>312</v>
      </c>
    </row>
    <row r="226" spans="2:65" s="1" customFormat="1" ht="27" x14ac:dyDescent="0.3">
      <c r="B226" s="36"/>
      <c r="C226" s="58"/>
      <c r="D226" s="207" t="s">
        <v>160</v>
      </c>
      <c r="E226" s="58"/>
      <c r="F226" s="208" t="s">
        <v>313</v>
      </c>
      <c r="G226" s="58"/>
      <c r="H226" s="58"/>
      <c r="I226" s="163"/>
      <c r="J226" s="58"/>
      <c r="K226" s="58"/>
      <c r="L226" s="56"/>
      <c r="M226" s="73"/>
      <c r="N226" s="37"/>
      <c r="O226" s="37"/>
      <c r="P226" s="37"/>
      <c r="Q226" s="37"/>
      <c r="R226" s="37"/>
      <c r="S226" s="37"/>
      <c r="T226" s="74"/>
      <c r="AT226" s="19" t="s">
        <v>160</v>
      </c>
      <c r="AU226" s="19" t="s">
        <v>90</v>
      </c>
    </row>
    <row r="227" spans="2:65" s="12" customFormat="1" x14ac:dyDescent="0.3">
      <c r="B227" s="209"/>
      <c r="C227" s="210"/>
      <c r="D227" s="207" t="s">
        <v>162</v>
      </c>
      <c r="E227" s="211" t="s">
        <v>77</v>
      </c>
      <c r="F227" s="212" t="s">
        <v>204</v>
      </c>
      <c r="G227" s="210"/>
      <c r="H227" s="213" t="s">
        <v>77</v>
      </c>
      <c r="I227" s="214"/>
      <c r="J227" s="210"/>
      <c r="K227" s="210"/>
      <c r="L227" s="215"/>
      <c r="M227" s="216"/>
      <c r="N227" s="217"/>
      <c r="O227" s="217"/>
      <c r="P227" s="217"/>
      <c r="Q227" s="217"/>
      <c r="R227" s="217"/>
      <c r="S227" s="217"/>
      <c r="T227" s="218"/>
      <c r="AT227" s="219" t="s">
        <v>162</v>
      </c>
      <c r="AU227" s="219" t="s">
        <v>90</v>
      </c>
      <c r="AV227" s="12" t="s">
        <v>23</v>
      </c>
      <c r="AW227" s="12" t="s">
        <v>41</v>
      </c>
      <c r="AX227" s="12" t="s">
        <v>79</v>
      </c>
      <c r="AY227" s="219" t="s">
        <v>151</v>
      </c>
    </row>
    <row r="228" spans="2:65" s="12" customFormat="1" x14ac:dyDescent="0.3">
      <c r="B228" s="209"/>
      <c r="C228" s="210"/>
      <c r="D228" s="207" t="s">
        <v>162</v>
      </c>
      <c r="E228" s="211" t="s">
        <v>77</v>
      </c>
      <c r="F228" s="212" t="s">
        <v>314</v>
      </c>
      <c r="G228" s="210"/>
      <c r="H228" s="213" t="s">
        <v>77</v>
      </c>
      <c r="I228" s="214"/>
      <c r="J228" s="210"/>
      <c r="K228" s="210"/>
      <c r="L228" s="215"/>
      <c r="M228" s="216"/>
      <c r="N228" s="217"/>
      <c r="O228" s="217"/>
      <c r="P228" s="217"/>
      <c r="Q228" s="217"/>
      <c r="R228" s="217"/>
      <c r="S228" s="217"/>
      <c r="T228" s="218"/>
      <c r="AT228" s="219" t="s">
        <v>162</v>
      </c>
      <c r="AU228" s="219" t="s">
        <v>90</v>
      </c>
      <c r="AV228" s="12" t="s">
        <v>23</v>
      </c>
      <c r="AW228" s="12" t="s">
        <v>41</v>
      </c>
      <c r="AX228" s="12" t="s">
        <v>79</v>
      </c>
      <c r="AY228" s="219" t="s">
        <v>151</v>
      </c>
    </row>
    <row r="229" spans="2:65" s="12" customFormat="1" x14ac:dyDescent="0.3">
      <c r="B229" s="209"/>
      <c r="C229" s="210"/>
      <c r="D229" s="207" t="s">
        <v>162</v>
      </c>
      <c r="E229" s="211" t="s">
        <v>77</v>
      </c>
      <c r="F229" s="212" t="s">
        <v>229</v>
      </c>
      <c r="G229" s="210"/>
      <c r="H229" s="213" t="s">
        <v>77</v>
      </c>
      <c r="I229" s="214"/>
      <c r="J229" s="210"/>
      <c r="K229" s="210"/>
      <c r="L229" s="215"/>
      <c r="M229" s="216"/>
      <c r="N229" s="217"/>
      <c r="O229" s="217"/>
      <c r="P229" s="217"/>
      <c r="Q229" s="217"/>
      <c r="R229" s="217"/>
      <c r="S229" s="217"/>
      <c r="T229" s="218"/>
      <c r="AT229" s="219" t="s">
        <v>162</v>
      </c>
      <c r="AU229" s="219" t="s">
        <v>90</v>
      </c>
      <c r="AV229" s="12" t="s">
        <v>23</v>
      </c>
      <c r="AW229" s="12" t="s">
        <v>41</v>
      </c>
      <c r="AX229" s="12" t="s">
        <v>79</v>
      </c>
      <c r="AY229" s="219" t="s">
        <v>151</v>
      </c>
    </row>
    <row r="230" spans="2:65" s="13" customFormat="1" x14ac:dyDescent="0.3">
      <c r="B230" s="220"/>
      <c r="C230" s="221"/>
      <c r="D230" s="207" t="s">
        <v>162</v>
      </c>
      <c r="E230" s="232" t="s">
        <v>77</v>
      </c>
      <c r="F230" s="233" t="s">
        <v>315</v>
      </c>
      <c r="G230" s="221"/>
      <c r="H230" s="234">
        <v>6.3250000000000002</v>
      </c>
      <c r="I230" s="226"/>
      <c r="J230" s="221"/>
      <c r="K230" s="221"/>
      <c r="L230" s="227"/>
      <c r="M230" s="228"/>
      <c r="N230" s="229"/>
      <c r="O230" s="229"/>
      <c r="P230" s="229"/>
      <c r="Q230" s="229"/>
      <c r="R230" s="229"/>
      <c r="S230" s="229"/>
      <c r="T230" s="230"/>
      <c r="AT230" s="231" t="s">
        <v>162</v>
      </c>
      <c r="AU230" s="231" t="s">
        <v>90</v>
      </c>
      <c r="AV230" s="13" t="s">
        <v>90</v>
      </c>
      <c r="AW230" s="13" t="s">
        <v>41</v>
      </c>
      <c r="AX230" s="13" t="s">
        <v>79</v>
      </c>
      <c r="AY230" s="231" t="s">
        <v>151</v>
      </c>
    </row>
    <row r="231" spans="2:65" s="13" customFormat="1" x14ac:dyDescent="0.3">
      <c r="B231" s="220"/>
      <c r="C231" s="221"/>
      <c r="D231" s="207" t="s">
        <v>162</v>
      </c>
      <c r="E231" s="232" t="s">
        <v>77</v>
      </c>
      <c r="F231" s="233" t="s">
        <v>316</v>
      </c>
      <c r="G231" s="221"/>
      <c r="H231" s="234">
        <v>-0.99</v>
      </c>
      <c r="I231" s="226"/>
      <c r="J231" s="221"/>
      <c r="K231" s="221"/>
      <c r="L231" s="227"/>
      <c r="M231" s="228"/>
      <c r="N231" s="229"/>
      <c r="O231" s="229"/>
      <c r="P231" s="229"/>
      <c r="Q231" s="229"/>
      <c r="R231" s="229"/>
      <c r="S231" s="229"/>
      <c r="T231" s="230"/>
      <c r="AT231" s="231" t="s">
        <v>162</v>
      </c>
      <c r="AU231" s="231" t="s">
        <v>90</v>
      </c>
      <c r="AV231" s="13" t="s">
        <v>90</v>
      </c>
      <c r="AW231" s="13" t="s">
        <v>41</v>
      </c>
      <c r="AX231" s="13" t="s">
        <v>79</v>
      </c>
      <c r="AY231" s="231" t="s">
        <v>151</v>
      </c>
    </row>
    <row r="232" spans="2:65" s="12" customFormat="1" x14ac:dyDescent="0.3">
      <c r="B232" s="209"/>
      <c r="C232" s="210"/>
      <c r="D232" s="207" t="s">
        <v>162</v>
      </c>
      <c r="E232" s="211" t="s">
        <v>77</v>
      </c>
      <c r="F232" s="212" t="s">
        <v>232</v>
      </c>
      <c r="G232" s="210"/>
      <c r="H232" s="213" t="s">
        <v>77</v>
      </c>
      <c r="I232" s="214"/>
      <c r="J232" s="210"/>
      <c r="K232" s="210"/>
      <c r="L232" s="215"/>
      <c r="M232" s="216"/>
      <c r="N232" s="217"/>
      <c r="O232" s="217"/>
      <c r="P232" s="217"/>
      <c r="Q232" s="217"/>
      <c r="R232" s="217"/>
      <c r="S232" s="217"/>
      <c r="T232" s="218"/>
      <c r="AT232" s="219" t="s">
        <v>162</v>
      </c>
      <c r="AU232" s="219" t="s">
        <v>90</v>
      </c>
      <c r="AV232" s="12" t="s">
        <v>23</v>
      </c>
      <c r="AW232" s="12" t="s">
        <v>41</v>
      </c>
      <c r="AX232" s="12" t="s">
        <v>79</v>
      </c>
      <c r="AY232" s="219" t="s">
        <v>151</v>
      </c>
    </row>
    <row r="233" spans="2:65" s="13" customFormat="1" x14ac:dyDescent="0.3">
      <c r="B233" s="220"/>
      <c r="C233" s="221"/>
      <c r="D233" s="207" t="s">
        <v>162</v>
      </c>
      <c r="E233" s="232" t="s">
        <v>77</v>
      </c>
      <c r="F233" s="233" t="s">
        <v>317</v>
      </c>
      <c r="G233" s="221"/>
      <c r="H233" s="234">
        <v>8.74</v>
      </c>
      <c r="I233" s="226"/>
      <c r="J233" s="221"/>
      <c r="K233" s="221"/>
      <c r="L233" s="227"/>
      <c r="M233" s="228"/>
      <c r="N233" s="229"/>
      <c r="O233" s="229"/>
      <c r="P233" s="229"/>
      <c r="Q233" s="229"/>
      <c r="R233" s="229"/>
      <c r="S233" s="229"/>
      <c r="T233" s="230"/>
      <c r="AT233" s="231" t="s">
        <v>162</v>
      </c>
      <c r="AU233" s="231" t="s">
        <v>90</v>
      </c>
      <c r="AV233" s="13" t="s">
        <v>90</v>
      </c>
      <c r="AW233" s="13" t="s">
        <v>41</v>
      </c>
      <c r="AX233" s="13" t="s">
        <v>79</v>
      </c>
      <c r="AY233" s="231" t="s">
        <v>151</v>
      </c>
    </row>
    <row r="234" spans="2:65" s="13" customFormat="1" x14ac:dyDescent="0.3">
      <c r="B234" s="220"/>
      <c r="C234" s="221"/>
      <c r="D234" s="207" t="s">
        <v>162</v>
      </c>
      <c r="E234" s="232" t="s">
        <v>77</v>
      </c>
      <c r="F234" s="233" t="s">
        <v>318</v>
      </c>
      <c r="G234" s="221"/>
      <c r="H234" s="234">
        <v>-2.2050000000000001</v>
      </c>
      <c r="I234" s="226"/>
      <c r="J234" s="221"/>
      <c r="K234" s="221"/>
      <c r="L234" s="227"/>
      <c r="M234" s="228"/>
      <c r="N234" s="229"/>
      <c r="O234" s="229"/>
      <c r="P234" s="229"/>
      <c r="Q234" s="229"/>
      <c r="R234" s="229"/>
      <c r="S234" s="229"/>
      <c r="T234" s="230"/>
      <c r="AT234" s="231" t="s">
        <v>162</v>
      </c>
      <c r="AU234" s="231" t="s">
        <v>90</v>
      </c>
      <c r="AV234" s="13" t="s">
        <v>90</v>
      </c>
      <c r="AW234" s="13" t="s">
        <v>41</v>
      </c>
      <c r="AX234" s="13" t="s">
        <v>79</v>
      </c>
      <c r="AY234" s="231" t="s">
        <v>151</v>
      </c>
    </row>
    <row r="235" spans="2:65" s="13" customFormat="1" x14ac:dyDescent="0.3">
      <c r="B235" s="220"/>
      <c r="C235" s="221"/>
      <c r="D235" s="207" t="s">
        <v>162</v>
      </c>
      <c r="E235" s="232" t="s">
        <v>77</v>
      </c>
      <c r="F235" s="233" t="s">
        <v>319</v>
      </c>
      <c r="G235" s="221"/>
      <c r="H235" s="234">
        <v>-0.78</v>
      </c>
      <c r="I235" s="226"/>
      <c r="J235" s="221"/>
      <c r="K235" s="221"/>
      <c r="L235" s="227"/>
      <c r="M235" s="228"/>
      <c r="N235" s="229"/>
      <c r="O235" s="229"/>
      <c r="P235" s="229"/>
      <c r="Q235" s="229"/>
      <c r="R235" s="229"/>
      <c r="S235" s="229"/>
      <c r="T235" s="230"/>
      <c r="AT235" s="231" t="s">
        <v>162</v>
      </c>
      <c r="AU235" s="231" t="s">
        <v>90</v>
      </c>
      <c r="AV235" s="13" t="s">
        <v>90</v>
      </c>
      <c r="AW235" s="13" t="s">
        <v>41</v>
      </c>
      <c r="AX235" s="13" t="s">
        <v>79</v>
      </c>
      <c r="AY235" s="231" t="s">
        <v>151</v>
      </c>
    </row>
    <row r="236" spans="2:65" s="13" customFormat="1" x14ac:dyDescent="0.3">
      <c r="B236" s="220"/>
      <c r="C236" s="221"/>
      <c r="D236" s="207" t="s">
        <v>162</v>
      </c>
      <c r="E236" s="232" t="s">
        <v>77</v>
      </c>
      <c r="F236" s="233" t="s">
        <v>320</v>
      </c>
      <c r="G236" s="221"/>
      <c r="H236" s="234">
        <v>-0.92400000000000004</v>
      </c>
      <c r="I236" s="226"/>
      <c r="J236" s="221"/>
      <c r="K236" s="221"/>
      <c r="L236" s="227"/>
      <c r="M236" s="228"/>
      <c r="N236" s="229"/>
      <c r="O236" s="229"/>
      <c r="P236" s="229"/>
      <c r="Q236" s="229"/>
      <c r="R236" s="229"/>
      <c r="S236" s="229"/>
      <c r="T236" s="230"/>
      <c r="AT236" s="231" t="s">
        <v>162</v>
      </c>
      <c r="AU236" s="231" t="s">
        <v>90</v>
      </c>
      <c r="AV236" s="13" t="s">
        <v>90</v>
      </c>
      <c r="AW236" s="13" t="s">
        <v>41</v>
      </c>
      <c r="AX236" s="13" t="s">
        <v>79</v>
      </c>
      <c r="AY236" s="231" t="s">
        <v>151</v>
      </c>
    </row>
    <row r="237" spans="2:65" s="15" customFormat="1" x14ac:dyDescent="0.3">
      <c r="B237" s="260"/>
      <c r="C237" s="261"/>
      <c r="D237" s="207" t="s">
        <v>162</v>
      </c>
      <c r="E237" s="262" t="s">
        <v>77</v>
      </c>
      <c r="F237" s="263" t="s">
        <v>321</v>
      </c>
      <c r="G237" s="261"/>
      <c r="H237" s="264">
        <v>10.166</v>
      </c>
      <c r="I237" s="265"/>
      <c r="J237" s="261"/>
      <c r="K237" s="261"/>
      <c r="L237" s="266"/>
      <c r="M237" s="267"/>
      <c r="N237" s="268"/>
      <c r="O237" s="268"/>
      <c r="P237" s="268"/>
      <c r="Q237" s="268"/>
      <c r="R237" s="268"/>
      <c r="S237" s="268"/>
      <c r="T237" s="269"/>
      <c r="AT237" s="270" t="s">
        <v>162</v>
      </c>
      <c r="AU237" s="270" t="s">
        <v>90</v>
      </c>
      <c r="AV237" s="15" t="s">
        <v>175</v>
      </c>
      <c r="AW237" s="15" t="s">
        <v>41</v>
      </c>
      <c r="AX237" s="15" t="s">
        <v>79</v>
      </c>
      <c r="AY237" s="270" t="s">
        <v>151</v>
      </c>
    </row>
    <row r="238" spans="2:65" s="12" customFormat="1" x14ac:dyDescent="0.3">
      <c r="B238" s="209"/>
      <c r="C238" s="210"/>
      <c r="D238" s="207" t="s">
        <v>162</v>
      </c>
      <c r="E238" s="211" t="s">
        <v>77</v>
      </c>
      <c r="F238" s="212" t="s">
        <v>322</v>
      </c>
      <c r="G238" s="210"/>
      <c r="H238" s="213" t="s">
        <v>77</v>
      </c>
      <c r="I238" s="214"/>
      <c r="J238" s="210"/>
      <c r="K238" s="210"/>
      <c r="L238" s="215"/>
      <c r="M238" s="216"/>
      <c r="N238" s="217"/>
      <c r="O238" s="217"/>
      <c r="P238" s="217"/>
      <c r="Q238" s="217"/>
      <c r="R238" s="217"/>
      <c r="S238" s="217"/>
      <c r="T238" s="218"/>
      <c r="AT238" s="219" t="s">
        <v>162</v>
      </c>
      <c r="AU238" s="219" t="s">
        <v>90</v>
      </c>
      <c r="AV238" s="12" t="s">
        <v>23</v>
      </c>
      <c r="AW238" s="12" t="s">
        <v>41</v>
      </c>
      <c r="AX238" s="12" t="s">
        <v>79</v>
      </c>
      <c r="AY238" s="219" t="s">
        <v>151</v>
      </c>
    </row>
    <row r="239" spans="2:65" s="13" customFormat="1" x14ac:dyDescent="0.3">
      <c r="B239" s="220"/>
      <c r="C239" s="221"/>
      <c r="D239" s="207" t="s">
        <v>162</v>
      </c>
      <c r="E239" s="232" t="s">
        <v>77</v>
      </c>
      <c r="F239" s="233" t="s">
        <v>323</v>
      </c>
      <c r="G239" s="221"/>
      <c r="H239" s="234">
        <v>0.58499999999999996</v>
      </c>
      <c r="I239" s="226"/>
      <c r="J239" s="221"/>
      <c r="K239" s="221"/>
      <c r="L239" s="227"/>
      <c r="M239" s="228"/>
      <c r="N239" s="229"/>
      <c r="O239" s="229"/>
      <c r="P239" s="229"/>
      <c r="Q239" s="229"/>
      <c r="R239" s="229"/>
      <c r="S239" s="229"/>
      <c r="T239" s="230"/>
      <c r="AT239" s="231" t="s">
        <v>162</v>
      </c>
      <c r="AU239" s="231" t="s">
        <v>90</v>
      </c>
      <c r="AV239" s="13" t="s">
        <v>90</v>
      </c>
      <c r="AW239" s="13" t="s">
        <v>41</v>
      </c>
      <c r="AX239" s="13" t="s">
        <v>79</v>
      </c>
      <c r="AY239" s="231" t="s">
        <v>151</v>
      </c>
    </row>
    <row r="240" spans="2:65" s="13" customFormat="1" x14ac:dyDescent="0.3">
      <c r="B240" s="220"/>
      <c r="C240" s="221"/>
      <c r="D240" s="207" t="s">
        <v>162</v>
      </c>
      <c r="E240" s="232" t="s">
        <v>77</v>
      </c>
      <c r="F240" s="233" t="s">
        <v>324</v>
      </c>
      <c r="G240" s="221"/>
      <c r="H240" s="234">
        <v>0.49399999999999999</v>
      </c>
      <c r="I240" s="226"/>
      <c r="J240" s="221"/>
      <c r="K240" s="221"/>
      <c r="L240" s="227"/>
      <c r="M240" s="228"/>
      <c r="N240" s="229"/>
      <c r="O240" s="229"/>
      <c r="P240" s="229"/>
      <c r="Q240" s="229"/>
      <c r="R240" s="229"/>
      <c r="S240" s="229"/>
      <c r="T240" s="230"/>
      <c r="AT240" s="231" t="s">
        <v>162</v>
      </c>
      <c r="AU240" s="231" t="s">
        <v>90</v>
      </c>
      <c r="AV240" s="13" t="s">
        <v>90</v>
      </c>
      <c r="AW240" s="13" t="s">
        <v>41</v>
      </c>
      <c r="AX240" s="13" t="s">
        <v>79</v>
      </c>
      <c r="AY240" s="231" t="s">
        <v>151</v>
      </c>
    </row>
    <row r="241" spans="2:65" s="13" customFormat="1" x14ac:dyDescent="0.3">
      <c r="B241" s="220"/>
      <c r="C241" s="221"/>
      <c r="D241" s="207" t="s">
        <v>162</v>
      </c>
      <c r="E241" s="232" t="s">
        <v>77</v>
      </c>
      <c r="F241" s="233" t="s">
        <v>325</v>
      </c>
      <c r="G241" s="221"/>
      <c r="H241" s="234">
        <v>1.365</v>
      </c>
      <c r="I241" s="226"/>
      <c r="J241" s="221"/>
      <c r="K241" s="221"/>
      <c r="L241" s="227"/>
      <c r="M241" s="228"/>
      <c r="N241" s="229"/>
      <c r="O241" s="229"/>
      <c r="P241" s="229"/>
      <c r="Q241" s="229"/>
      <c r="R241" s="229"/>
      <c r="S241" s="229"/>
      <c r="T241" s="230"/>
      <c r="AT241" s="231" t="s">
        <v>162</v>
      </c>
      <c r="AU241" s="231" t="s">
        <v>90</v>
      </c>
      <c r="AV241" s="13" t="s">
        <v>90</v>
      </c>
      <c r="AW241" s="13" t="s">
        <v>41</v>
      </c>
      <c r="AX241" s="13" t="s">
        <v>79</v>
      </c>
      <c r="AY241" s="231" t="s">
        <v>151</v>
      </c>
    </row>
    <row r="242" spans="2:65" s="15" customFormat="1" x14ac:dyDescent="0.3">
      <c r="B242" s="260"/>
      <c r="C242" s="261"/>
      <c r="D242" s="207" t="s">
        <v>162</v>
      </c>
      <c r="E242" s="262" t="s">
        <v>77</v>
      </c>
      <c r="F242" s="263" t="s">
        <v>321</v>
      </c>
      <c r="G242" s="261"/>
      <c r="H242" s="264">
        <v>2.444</v>
      </c>
      <c r="I242" s="265"/>
      <c r="J242" s="261"/>
      <c r="K242" s="261"/>
      <c r="L242" s="266"/>
      <c r="M242" s="267"/>
      <c r="N242" s="268"/>
      <c r="O242" s="268"/>
      <c r="P242" s="268"/>
      <c r="Q242" s="268"/>
      <c r="R242" s="268"/>
      <c r="S242" s="268"/>
      <c r="T242" s="269"/>
      <c r="AT242" s="270" t="s">
        <v>162</v>
      </c>
      <c r="AU242" s="270" t="s">
        <v>90</v>
      </c>
      <c r="AV242" s="15" t="s">
        <v>175</v>
      </c>
      <c r="AW242" s="15" t="s">
        <v>41</v>
      </c>
      <c r="AX242" s="15" t="s">
        <v>79</v>
      </c>
      <c r="AY242" s="270" t="s">
        <v>151</v>
      </c>
    </row>
    <row r="243" spans="2:65" s="14" customFormat="1" x14ac:dyDescent="0.3">
      <c r="B243" s="235"/>
      <c r="C243" s="236"/>
      <c r="D243" s="222" t="s">
        <v>162</v>
      </c>
      <c r="E243" s="237" t="s">
        <v>77</v>
      </c>
      <c r="F243" s="238" t="s">
        <v>174</v>
      </c>
      <c r="G243" s="236"/>
      <c r="H243" s="239">
        <v>12.61</v>
      </c>
      <c r="I243" s="240"/>
      <c r="J243" s="236"/>
      <c r="K243" s="236"/>
      <c r="L243" s="241"/>
      <c r="M243" s="242"/>
      <c r="N243" s="243"/>
      <c r="O243" s="243"/>
      <c r="P243" s="243"/>
      <c r="Q243" s="243"/>
      <c r="R243" s="243"/>
      <c r="S243" s="243"/>
      <c r="T243" s="244"/>
      <c r="AT243" s="245" t="s">
        <v>162</v>
      </c>
      <c r="AU243" s="245" t="s">
        <v>90</v>
      </c>
      <c r="AV243" s="14" t="s">
        <v>158</v>
      </c>
      <c r="AW243" s="14" t="s">
        <v>41</v>
      </c>
      <c r="AX243" s="14" t="s">
        <v>23</v>
      </c>
      <c r="AY243" s="245" t="s">
        <v>151</v>
      </c>
    </row>
    <row r="244" spans="2:65" s="1" customFormat="1" ht="22.5" customHeight="1" x14ac:dyDescent="0.3">
      <c r="B244" s="36"/>
      <c r="C244" s="195" t="s">
        <v>7</v>
      </c>
      <c r="D244" s="195" t="s">
        <v>153</v>
      </c>
      <c r="E244" s="196" t="s">
        <v>326</v>
      </c>
      <c r="F244" s="197" t="s">
        <v>327</v>
      </c>
      <c r="G244" s="198" t="s">
        <v>156</v>
      </c>
      <c r="H244" s="199">
        <v>12.61</v>
      </c>
      <c r="I244" s="200"/>
      <c r="J244" s="201">
        <f>ROUND(I244*H244,2)</f>
        <v>0</v>
      </c>
      <c r="K244" s="197" t="s">
        <v>157</v>
      </c>
      <c r="L244" s="56"/>
      <c r="M244" s="202" t="s">
        <v>77</v>
      </c>
      <c r="N244" s="203" t="s">
        <v>50</v>
      </c>
      <c r="O244" s="37"/>
      <c r="P244" s="204">
        <f>O244*H244</f>
        <v>0</v>
      </c>
      <c r="Q244" s="204">
        <v>3.0000000000000001E-3</v>
      </c>
      <c r="R244" s="204">
        <f>Q244*H244</f>
        <v>3.7830000000000003E-2</v>
      </c>
      <c r="S244" s="204">
        <v>0</v>
      </c>
      <c r="T244" s="205">
        <f>S244*H244</f>
        <v>0</v>
      </c>
      <c r="AR244" s="19" t="s">
        <v>158</v>
      </c>
      <c r="AT244" s="19" t="s">
        <v>153</v>
      </c>
      <c r="AU244" s="19" t="s">
        <v>90</v>
      </c>
      <c r="AY244" s="19" t="s">
        <v>151</v>
      </c>
      <c r="BE244" s="206">
        <f>IF(N244="základní",J244,0)</f>
        <v>0</v>
      </c>
      <c r="BF244" s="206">
        <f>IF(N244="snížená",J244,0)</f>
        <v>0</v>
      </c>
      <c r="BG244" s="206">
        <f>IF(N244="zákl. přenesená",J244,0)</f>
        <v>0</v>
      </c>
      <c r="BH244" s="206">
        <f>IF(N244="sníž. přenesená",J244,0)</f>
        <v>0</v>
      </c>
      <c r="BI244" s="206">
        <f>IF(N244="nulová",J244,0)</f>
        <v>0</v>
      </c>
      <c r="BJ244" s="19" t="s">
        <v>90</v>
      </c>
      <c r="BK244" s="206">
        <f>ROUND(I244*H244,2)</f>
        <v>0</v>
      </c>
      <c r="BL244" s="19" t="s">
        <v>158</v>
      </c>
      <c r="BM244" s="19" t="s">
        <v>328</v>
      </c>
    </row>
    <row r="245" spans="2:65" s="1" customFormat="1" x14ac:dyDescent="0.3">
      <c r="B245" s="36"/>
      <c r="C245" s="58"/>
      <c r="D245" s="207" t="s">
        <v>160</v>
      </c>
      <c r="E245" s="58"/>
      <c r="F245" s="208" t="s">
        <v>329</v>
      </c>
      <c r="G245" s="58"/>
      <c r="H245" s="58"/>
      <c r="I245" s="163"/>
      <c r="J245" s="58"/>
      <c r="K245" s="58"/>
      <c r="L245" s="56"/>
      <c r="M245" s="73"/>
      <c r="N245" s="37"/>
      <c r="O245" s="37"/>
      <c r="P245" s="37"/>
      <c r="Q245" s="37"/>
      <c r="R245" s="37"/>
      <c r="S245" s="37"/>
      <c r="T245" s="74"/>
      <c r="AT245" s="19" t="s">
        <v>160</v>
      </c>
      <c r="AU245" s="19" t="s">
        <v>90</v>
      </c>
    </row>
    <row r="246" spans="2:65" s="12" customFormat="1" x14ac:dyDescent="0.3">
      <c r="B246" s="209"/>
      <c r="C246" s="210"/>
      <c r="D246" s="207" t="s">
        <v>162</v>
      </c>
      <c r="E246" s="211" t="s">
        <v>77</v>
      </c>
      <c r="F246" s="212" t="s">
        <v>204</v>
      </c>
      <c r="G246" s="210"/>
      <c r="H246" s="213" t="s">
        <v>77</v>
      </c>
      <c r="I246" s="214"/>
      <c r="J246" s="210"/>
      <c r="K246" s="210"/>
      <c r="L246" s="215"/>
      <c r="M246" s="216"/>
      <c r="N246" s="217"/>
      <c r="O246" s="217"/>
      <c r="P246" s="217"/>
      <c r="Q246" s="217"/>
      <c r="R246" s="217"/>
      <c r="S246" s="217"/>
      <c r="T246" s="218"/>
      <c r="AT246" s="219" t="s">
        <v>162</v>
      </c>
      <c r="AU246" s="219" t="s">
        <v>90</v>
      </c>
      <c r="AV246" s="12" t="s">
        <v>23</v>
      </c>
      <c r="AW246" s="12" t="s">
        <v>41</v>
      </c>
      <c r="AX246" s="12" t="s">
        <v>79</v>
      </c>
      <c r="AY246" s="219" t="s">
        <v>151</v>
      </c>
    </row>
    <row r="247" spans="2:65" s="12" customFormat="1" x14ac:dyDescent="0.3">
      <c r="B247" s="209"/>
      <c r="C247" s="210"/>
      <c r="D247" s="207" t="s">
        <v>162</v>
      </c>
      <c r="E247" s="211" t="s">
        <v>77</v>
      </c>
      <c r="F247" s="212" t="s">
        <v>314</v>
      </c>
      <c r="G247" s="210"/>
      <c r="H247" s="213" t="s">
        <v>77</v>
      </c>
      <c r="I247" s="214"/>
      <c r="J247" s="210"/>
      <c r="K247" s="210"/>
      <c r="L247" s="215"/>
      <c r="M247" s="216"/>
      <c r="N247" s="217"/>
      <c r="O247" s="217"/>
      <c r="P247" s="217"/>
      <c r="Q247" s="217"/>
      <c r="R247" s="217"/>
      <c r="S247" s="217"/>
      <c r="T247" s="218"/>
      <c r="AT247" s="219" t="s">
        <v>162</v>
      </c>
      <c r="AU247" s="219" t="s">
        <v>90</v>
      </c>
      <c r="AV247" s="12" t="s">
        <v>23</v>
      </c>
      <c r="AW247" s="12" t="s">
        <v>41</v>
      </c>
      <c r="AX247" s="12" t="s">
        <v>79</v>
      </c>
      <c r="AY247" s="219" t="s">
        <v>151</v>
      </c>
    </row>
    <row r="248" spans="2:65" s="12" customFormat="1" x14ac:dyDescent="0.3">
      <c r="B248" s="209"/>
      <c r="C248" s="210"/>
      <c r="D248" s="207" t="s">
        <v>162</v>
      </c>
      <c r="E248" s="211" t="s">
        <v>77</v>
      </c>
      <c r="F248" s="212" t="s">
        <v>229</v>
      </c>
      <c r="G248" s="210"/>
      <c r="H248" s="213" t="s">
        <v>77</v>
      </c>
      <c r="I248" s="214"/>
      <c r="J248" s="210"/>
      <c r="K248" s="210"/>
      <c r="L248" s="215"/>
      <c r="M248" s="216"/>
      <c r="N248" s="217"/>
      <c r="O248" s="217"/>
      <c r="P248" s="217"/>
      <c r="Q248" s="217"/>
      <c r="R248" s="217"/>
      <c r="S248" s="217"/>
      <c r="T248" s="218"/>
      <c r="AT248" s="219" t="s">
        <v>162</v>
      </c>
      <c r="AU248" s="219" t="s">
        <v>90</v>
      </c>
      <c r="AV248" s="12" t="s">
        <v>23</v>
      </c>
      <c r="AW248" s="12" t="s">
        <v>41</v>
      </c>
      <c r="AX248" s="12" t="s">
        <v>79</v>
      </c>
      <c r="AY248" s="219" t="s">
        <v>151</v>
      </c>
    </row>
    <row r="249" spans="2:65" s="13" customFormat="1" x14ac:dyDescent="0.3">
      <c r="B249" s="220"/>
      <c r="C249" s="221"/>
      <c r="D249" s="207" t="s">
        <v>162</v>
      </c>
      <c r="E249" s="232" t="s">
        <v>77</v>
      </c>
      <c r="F249" s="233" t="s">
        <v>315</v>
      </c>
      <c r="G249" s="221"/>
      <c r="H249" s="234">
        <v>6.3250000000000002</v>
      </c>
      <c r="I249" s="226"/>
      <c r="J249" s="221"/>
      <c r="K249" s="221"/>
      <c r="L249" s="227"/>
      <c r="M249" s="228"/>
      <c r="N249" s="229"/>
      <c r="O249" s="229"/>
      <c r="P249" s="229"/>
      <c r="Q249" s="229"/>
      <c r="R249" s="229"/>
      <c r="S249" s="229"/>
      <c r="T249" s="230"/>
      <c r="AT249" s="231" t="s">
        <v>162</v>
      </c>
      <c r="AU249" s="231" t="s">
        <v>90</v>
      </c>
      <c r="AV249" s="13" t="s">
        <v>90</v>
      </c>
      <c r="AW249" s="13" t="s">
        <v>41</v>
      </c>
      <c r="AX249" s="13" t="s">
        <v>79</v>
      </c>
      <c r="AY249" s="231" t="s">
        <v>151</v>
      </c>
    </row>
    <row r="250" spans="2:65" s="13" customFormat="1" x14ac:dyDescent="0.3">
      <c r="B250" s="220"/>
      <c r="C250" s="221"/>
      <c r="D250" s="207" t="s">
        <v>162</v>
      </c>
      <c r="E250" s="232" t="s">
        <v>77</v>
      </c>
      <c r="F250" s="233" t="s">
        <v>316</v>
      </c>
      <c r="G250" s="221"/>
      <c r="H250" s="234">
        <v>-0.99</v>
      </c>
      <c r="I250" s="226"/>
      <c r="J250" s="221"/>
      <c r="K250" s="221"/>
      <c r="L250" s="227"/>
      <c r="M250" s="228"/>
      <c r="N250" s="229"/>
      <c r="O250" s="229"/>
      <c r="P250" s="229"/>
      <c r="Q250" s="229"/>
      <c r="R250" s="229"/>
      <c r="S250" s="229"/>
      <c r="T250" s="230"/>
      <c r="AT250" s="231" t="s">
        <v>162</v>
      </c>
      <c r="AU250" s="231" t="s">
        <v>90</v>
      </c>
      <c r="AV250" s="13" t="s">
        <v>90</v>
      </c>
      <c r="AW250" s="13" t="s">
        <v>41</v>
      </c>
      <c r="AX250" s="13" t="s">
        <v>79</v>
      </c>
      <c r="AY250" s="231" t="s">
        <v>151</v>
      </c>
    </row>
    <row r="251" spans="2:65" s="12" customFormat="1" x14ac:dyDescent="0.3">
      <c r="B251" s="209"/>
      <c r="C251" s="210"/>
      <c r="D251" s="207" t="s">
        <v>162</v>
      </c>
      <c r="E251" s="211" t="s">
        <v>77</v>
      </c>
      <c r="F251" s="212" t="s">
        <v>232</v>
      </c>
      <c r="G251" s="210"/>
      <c r="H251" s="213" t="s">
        <v>77</v>
      </c>
      <c r="I251" s="214"/>
      <c r="J251" s="210"/>
      <c r="K251" s="210"/>
      <c r="L251" s="215"/>
      <c r="M251" s="216"/>
      <c r="N251" s="217"/>
      <c r="O251" s="217"/>
      <c r="P251" s="217"/>
      <c r="Q251" s="217"/>
      <c r="R251" s="217"/>
      <c r="S251" s="217"/>
      <c r="T251" s="218"/>
      <c r="AT251" s="219" t="s">
        <v>162</v>
      </c>
      <c r="AU251" s="219" t="s">
        <v>90</v>
      </c>
      <c r="AV251" s="12" t="s">
        <v>23</v>
      </c>
      <c r="AW251" s="12" t="s">
        <v>41</v>
      </c>
      <c r="AX251" s="12" t="s">
        <v>79</v>
      </c>
      <c r="AY251" s="219" t="s">
        <v>151</v>
      </c>
    </row>
    <row r="252" spans="2:65" s="13" customFormat="1" x14ac:dyDescent="0.3">
      <c r="B252" s="220"/>
      <c r="C252" s="221"/>
      <c r="D252" s="207" t="s">
        <v>162</v>
      </c>
      <c r="E252" s="232" t="s">
        <v>77</v>
      </c>
      <c r="F252" s="233" t="s">
        <v>317</v>
      </c>
      <c r="G252" s="221"/>
      <c r="H252" s="234">
        <v>8.74</v>
      </c>
      <c r="I252" s="226"/>
      <c r="J252" s="221"/>
      <c r="K252" s="221"/>
      <c r="L252" s="227"/>
      <c r="M252" s="228"/>
      <c r="N252" s="229"/>
      <c r="O252" s="229"/>
      <c r="P252" s="229"/>
      <c r="Q252" s="229"/>
      <c r="R252" s="229"/>
      <c r="S252" s="229"/>
      <c r="T252" s="230"/>
      <c r="AT252" s="231" t="s">
        <v>162</v>
      </c>
      <c r="AU252" s="231" t="s">
        <v>90</v>
      </c>
      <c r="AV252" s="13" t="s">
        <v>90</v>
      </c>
      <c r="AW252" s="13" t="s">
        <v>41</v>
      </c>
      <c r="AX252" s="13" t="s">
        <v>79</v>
      </c>
      <c r="AY252" s="231" t="s">
        <v>151</v>
      </c>
    </row>
    <row r="253" spans="2:65" s="13" customFormat="1" x14ac:dyDescent="0.3">
      <c r="B253" s="220"/>
      <c r="C253" s="221"/>
      <c r="D253" s="207" t="s">
        <v>162</v>
      </c>
      <c r="E253" s="232" t="s">
        <v>77</v>
      </c>
      <c r="F253" s="233" t="s">
        <v>318</v>
      </c>
      <c r="G253" s="221"/>
      <c r="H253" s="234">
        <v>-2.2050000000000001</v>
      </c>
      <c r="I253" s="226"/>
      <c r="J253" s="221"/>
      <c r="K253" s="221"/>
      <c r="L253" s="227"/>
      <c r="M253" s="228"/>
      <c r="N253" s="229"/>
      <c r="O253" s="229"/>
      <c r="P253" s="229"/>
      <c r="Q253" s="229"/>
      <c r="R253" s="229"/>
      <c r="S253" s="229"/>
      <c r="T253" s="230"/>
      <c r="AT253" s="231" t="s">
        <v>162</v>
      </c>
      <c r="AU253" s="231" t="s">
        <v>90</v>
      </c>
      <c r="AV253" s="13" t="s">
        <v>90</v>
      </c>
      <c r="AW253" s="13" t="s">
        <v>41</v>
      </c>
      <c r="AX253" s="13" t="s">
        <v>79</v>
      </c>
      <c r="AY253" s="231" t="s">
        <v>151</v>
      </c>
    </row>
    <row r="254" spans="2:65" s="13" customFormat="1" x14ac:dyDescent="0.3">
      <c r="B254" s="220"/>
      <c r="C254" s="221"/>
      <c r="D254" s="207" t="s">
        <v>162</v>
      </c>
      <c r="E254" s="232" t="s">
        <v>77</v>
      </c>
      <c r="F254" s="233" t="s">
        <v>319</v>
      </c>
      <c r="G254" s="221"/>
      <c r="H254" s="234">
        <v>-0.78</v>
      </c>
      <c r="I254" s="226"/>
      <c r="J254" s="221"/>
      <c r="K254" s="221"/>
      <c r="L254" s="227"/>
      <c r="M254" s="228"/>
      <c r="N254" s="229"/>
      <c r="O254" s="229"/>
      <c r="P254" s="229"/>
      <c r="Q254" s="229"/>
      <c r="R254" s="229"/>
      <c r="S254" s="229"/>
      <c r="T254" s="230"/>
      <c r="AT254" s="231" t="s">
        <v>162</v>
      </c>
      <c r="AU254" s="231" t="s">
        <v>90</v>
      </c>
      <c r="AV254" s="13" t="s">
        <v>90</v>
      </c>
      <c r="AW254" s="13" t="s">
        <v>41</v>
      </c>
      <c r="AX254" s="13" t="s">
        <v>79</v>
      </c>
      <c r="AY254" s="231" t="s">
        <v>151</v>
      </c>
    </row>
    <row r="255" spans="2:65" s="13" customFormat="1" x14ac:dyDescent="0.3">
      <c r="B255" s="220"/>
      <c r="C255" s="221"/>
      <c r="D255" s="207" t="s">
        <v>162</v>
      </c>
      <c r="E255" s="232" t="s">
        <v>77</v>
      </c>
      <c r="F255" s="233" t="s">
        <v>320</v>
      </c>
      <c r="G255" s="221"/>
      <c r="H255" s="234">
        <v>-0.92400000000000004</v>
      </c>
      <c r="I255" s="226"/>
      <c r="J255" s="221"/>
      <c r="K255" s="221"/>
      <c r="L255" s="227"/>
      <c r="M255" s="228"/>
      <c r="N255" s="229"/>
      <c r="O255" s="229"/>
      <c r="P255" s="229"/>
      <c r="Q255" s="229"/>
      <c r="R255" s="229"/>
      <c r="S255" s="229"/>
      <c r="T255" s="230"/>
      <c r="AT255" s="231" t="s">
        <v>162</v>
      </c>
      <c r="AU255" s="231" t="s">
        <v>90</v>
      </c>
      <c r="AV255" s="13" t="s">
        <v>90</v>
      </c>
      <c r="AW255" s="13" t="s">
        <v>41</v>
      </c>
      <c r="AX255" s="13" t="s">
        <v>79</v>
      </c>
      <c r="AY255" s="231" t="s">
        <v>151</v>
      </c>
    </row>
    <row r="256" spans="2:65" s="15" customFormat="1" x14ac:dyDescent="0.3">
      <c r="B256" s="260"/>
      <c r="C256" s="261"/>
      <c r="D256" s="207" t="s">
        <v>162</v>
      </c>
      <c r="E256" s="262" t="s">
        <v>77</v>
      </c>
      <c r="F256" s="263" t="s">
        <v>321</v>
      </c>
      <c r="G256" s="261"/>
      <c r="H256" s="264">
        <v>10.166</v>
      </c>
      <c r="I256" s="265"/>
      <c r="J256" s="261"/>
      <c r="K256" s="261"/>
      <c r="L256" s="266"/>
      <c r="M256" s="267"/>
      <c r="N256" s="268"/>
      <c r="O256" s="268"/>
      <c r="P256" s="268"/>
      <c r="Q256" s="268"/>
      <c r="R256" s="268"/>
      <c r="S256" s="268"/>
      <c r="T256" s="269"/>
      <c r="AT256" s="270" t="s">
        <v>162</v>
      </c>
      <c r="AU256" s="270" t="s">
        <v>90</v>
      </c>
      <c r="AV256" s="15" t="s">
        <v>175</v>
      </c>
      <c r="AW256" s="15" t="s">
        <v>41</v>
      </c>
      <c r="AX256" s="15" t="s">
        <v>79</v>
      </c>
      <c r="AY256" s="270" t="s">
        <v>151</v>
      </c>
    </row>
    <row r="257" spans="2:65" s="12" customFormat="1" x14ac:dyDescent="0.3">
      <c r="B257" s="209"/>
      <c r="C257" s="210"/>
      <c r="D257" s="207" t="s">
        <v>162</v>
      </c>
      <c r="E257" s="211" t="s">
        <v>77</v>
      </c>
      <c r="F257" s="212" t="s">
        <v>322</v>
      </c>
      <c r="G257" s="210"/>
      <c r="H257" s="213" t="s">
        <v>77</v>
      </c>
      <c r="I257" s="214"/>
      <c r="J257" s="210"/>
      <c r="K257" s="210"/>
      <c r="L257" s="215"/>
      <c r="M257" s="216"/>
      <c r="N257" s="217"/>
      <c r="O257" s="217"/>
      <c r="P257" s="217"/>
      <c r="Q257" s="217"/>
      <c r="R257" s="217"/>
      <c r="S257" s="217"/>
      <c r="T257" s="218"/>
      <c r="AT257" s="219" t="s">
        <v>162</v>
      </c>
      <c r="AU257" s="219" t="s">
        <v>90</v>
      </c>
      <c r="AV257" s="12" t="s">
        <v>23</v>
      </c>
      <c r="AW257" s="12" t="s">
        <v>41</v>
      </c>
      <c r="AX257" s="12" t="s">
        <v>79</v>
      </c>
      <c r="AY257" s="219" t="s">
        <v>151</v>
      </c>
    </row>
    <row r="258" spans="2:65" s="13" customFormat="1" x14ac:dyDescent="0.3">
      <c r="B258" s="220"/>
      <c r="C258" s="221"/>
      <c r="D258" s="207" t="s">
        <v>162</v>
      </c>
      <c r="E258" s="232" t="s">
        <v>77</v>
      </c>
      <c r="F258" s="233" t="s">
        <v>323</v>
      </c>
      <c r="G258" s="221"/>
      <c r="H258" s="234">
        <v>0.58499999999999996</v>
      </c>
      <c r="I258" s="226"/>
      <c r="J258" s="221"/>
      <c r="K258" s="221"/>
      <c r="L258" s="227"/>
      <c r="M258" s="228"/>
      <c r="N258" s="229"/>
      <c r="O258" s="229"/>
      <c r="P258" s="229"/>
      <c r="Q258" s="229"/>
      <c r="R258" s="229"/>
      <c r="S258" s="229"/>
      <c r="T258" s="230"/>
      <c r="AT258" s="231" t="s">
        <v>162</v>
      </c>
      <c r="AU258" s="231" t="s">
        <v>90</v>
      </c>
      <c r="AV258" s="13" t="s">
        <v>90</v>
      </c>
      <c r="AW258" s="13" t="s">
        <v>41</v>
      </c>
      <c r="AX258" s="13" t="s">
        <v>79</v>
      </c>
      <c r="AY258" s="231" t="s">
        <v>151</v>
      </c>
    </row>
    <row r="259" spans="2:65" s="13" customFormat="1" x14ac:dyDescent="0.3">
      <c r="B259" s="220"/>
      <c r="C259" s="221"/>
      <c r="D259" s="207" t="s">
        <v>162</v>
      </c>
      <c r="E259" s="232" t="s">
        <v>77</v>
      </c>
      <c r="F259" s="233" t="s">
        <v>324</v>
      </c>
      <c r="G259" s="221"/>
      <c r="H259" s="234">
        <v>0.49399999999999999</v>
      </c>
      <c r="I259" s="226"/>
      <c r="J259" s="221"/>
      <c r="K259" s="221"/>
      <c r="L259" s="227"/>
      <c r="M259" s="228"/>
      <c r="N259" s="229"/>
      <c r="O259" s="229"/>
      <c r="P259" s="229"/>
      <c r="Q259" s="229"/>
      <c r="R259" s="229"/>
      <c r="S259" s="229"/>
      <c r="T259" s="230"/>
      <c r="AT259" s="231" t="s">
        <v>162</v>
      </c>
      <c r="AU259" s="231" t="s">
        <v>90</v>
      </c>
      <c r="AV259" s="13" t="s">
        <v>90</v>
      </c>
      <c r="AW259" s="13" t="s">
        <v>41</v>
      </c>
      <c r="AX259" s="13" t="s">
        <v>79</v>
      </c>
      <c r="AY259" s="231" t="s">
        <v>151</v>
      </c>
    </row>
    <row r="260" spans="2:65" s="13" customFormat="1" x14ac:dyDescent="0.3">
      <c r="B260" s="220"/>
      <c r="C260" s="221"/>
      <c r="D260" s="207" t="s">
        <v>162</v>
      </c>
      <c r="E260" s="232" t="s">
        <v>77</v>
      </c>
      <c r="F260" s="233" t="s">
        <v>325</v>
      </c>
      <c r="G260" s="221"/>
      <c r="H260" s="234">
        <v>1.365</v>
      </c>
      <c r="I260" s="226"/>
      <c r="J260" s="221"/>
      <c r="K260" s="221"/>
      <c r="L260" s="227"/>
      <c r="M260" s="228"/>
      <c r="N260" s="229"/>
      <c r="O260" s="229"/>
      <c r="P260" s="229"/>
      <c r="Q260" s="229"/>
      <c r="R260" s="229"/>
      <c r="S260" s="229"/>
      <c r="T260" s="230"/>
      <c r="AT260" s="231" t="s">
        <v>162</v>
      </c>
      <c r="AU260" s="231" t="s">
        <v>90</v>
      </c>
      <c r="AV260" s="13" t="s">
        <v>90</v>
      </c>
      <c r="AW260" s="13" t="s">
        <v>41</v>
      </c>
      <c r="AX260" s="13" t="s">
        <v>79</v>
      </c>
      <c r="AY260" s="231" t="s">
        <v>151</v>
      </c>
    </row>
    <row r="261" spans="2:65" s="15" customFormat="1" x14ac:dyDescent="0.3">
      <c r="B261" s="260"/>
      <c r="C261" s="261"/>
      <c r="D261" s="207" t="s">
        <v>162</v>
      </c>
      <c r="E261" s="262" t="s">
        <v>77</v>
      </c>
      <c r="F261" s="263" t="s">
        <v>321</v>
      </c>
      <c r="G261" s="261"/>
      <c r="H261" s="264">
        <v>2.444</v>
      </c>
      <c r="I261" s="265"/>
      <c r="J261" s="261"/>
      <c r="K261" s="261"/>
      <c r="L261" s="266"/>
      <c r="M261" s="267"/>
      <c r="N261" s="268"/>
      <c r="O261" s="268"/>
      <c r="P261" s="268"/>
      <c r="Q261" s="268"/>
      <c r="R261" s="268"/>
      <c r="S261" s="268"/>
      <c r="T261" s="269"/>
      <c r="AT261" s="270" t="s">
        <v>162</v>
      </c>
      <c r="AU261" s="270" t="s">
        <v>90</v>
      </c>
      <c r="AV261" s="15" t="s">
        <v>175</v>
      </c>
      <c r="AW261" s="15" t="s">
        <v>41</v>
      </c>
      <c r="AX261" s="15" t="s">
        <v>79</v>
      </c>
      <c r="AY261" s="270" t="s">
        <v>151</v>
      </c>
    </row>
    <row r="262" spans="2:65" s="14" customFormat="1" x14ac:dyDescent="0.3">
      <c r="B262" s="235"/>
      <c r="C262" s="236"/>
      <c r="D262" s="222" t="s">
        <v>162</v>
      </c>
      <c r="E262" s="237" t="s">
        <v>77</v>
      </c>
      <c r="F262" s="238" t="s">
        <v>174</v>
      </c>
      <c r="G262" s="236"/>
      <c r="H262" s="239">
        <v>12.61</v>
      </c>
      <c r="I262" s="240"/>
      <c r="J262" s="236"/>
      <c r="K262" s="236"/>
      <c r="L262" s="241"/>
      <c r="M262" s="242"/>
      <c r="N262" s="243"/>
      <c r="O262" s="243"/>
      <c r="P262" s="243"/>
      <c r="Q262" s="243"/>
      <c r="R262" s="243"/>
      <c r="S262" s="243"/>
      <c r="T262" s="244"/>
      <c r="AT262" s="245" t="s">
        <v>162</v>
      </c>
      <c r="AU262" s="245" t="s">
        <v>90</v>
      </c>
      <c r="AV262" s="14" t="s">
        <v>158</v>
      </c>
      <c r="AW262" s="14" t="s">
        <v>41</v>
      </c>
      <c r="AX262" s="14" t="s">
        <v>23</v>
      </c>
      <c r="AY262" s="245" t="s">
        <v>151</v>
      </c>
    </row>
    <row r="263" spans="2:65" s="1" customFormat="1" ht="22.5" customHeight="1" x14ac:dyDescent="0.3">
      <c r="B263" s="36"/>
      <c r="C263" s="195" t="s">
        <v>330</v>
      </c>
      <c r="D263" s="195" t="s">
        <v>153</v>
      </c>
      <c r="E263" s="196" t="s">
        <v>331</v>
      </c>
      <c r="F263" s="197" t="s">
        <v>332</v>
      </c>
      <c r="G263" s="198" t="s">
        <v>156</v>
      </c>
      <c r="H263" s="199">
        <v>203.328</v>
      </c>
      <c r="I263" s="200"/>
      <c r="J263" s="201">
        <f>ROUND(I263*H263,2)</f>
        <v>0</v>
      </c>
      <c r="K263" s="197" t="s">
        <v>157</v>
      </c>
      <c r="L263" s="56"/>
      <c r="M263" s="202" t="s">
        <v>77</v>
      </c>
      <c r="N263" s="203" t="s">
        <v>50</v>
      </c>
      <c r="O263" s="37"/>
      <c r="P263" s="204">
        <f>O263*H263</f>
        <v>0</v>
      </c>
      <c r="Q263" s="204">
        <v>2.4679999999999998E-4</v>
      </c>
      <c r="R263" s="204">
        <f>Q263*H263</f>
        <v>5.0181350399999998E-2</v>
      </c>
      <c r="S263" s="204">
        <v>0</v>
      </c>
      <c r="T263" s="205">
        <f>S263*H263</f>
        <v>0</v>
      </c>
      <c r="AR263" s="19" t="s">
        <v>158</v>
      </c>
      <c r="AT263" s="19" t="s">
        <v>153</v>
      </c>
      <c r="AU263" s="19" t="s">
        <v>90</v>
      </c>
      <c r="AY263" s="19" t="s">
        <v>151</v>
      </c>
      <c r="BE263" s="206">
        <f>IF(N263="základní",J263,0)</f>
        <v>0</v>
      </c>
      <c r="BF263" s="206">
        <f>IF(N263="snížená",J263,0)</f>
        <v>0</v>
      </c>
      <c r="BG263" s="206">
        <f>IF(N263="zákl. přenesená",J263,0)</f>
        <v>0</v>
      </c>
      <c r="BH263" s="206">
        <f>IF(N263="sníž. přenesená",J263,0)</f>
        <v>0</v>
      </c>
      <c r="BI263" s="206">
        <f>IF(N263="nulová",J263,0)</f>
        <v>0</v>
      </c>
      <c r="BJ263" s="19" t="s">
        <v>90</v>
      </c>
      <c r="BK263" s="206">
        <f>ROUND(I263*H263,2)</f>
        <v>0</v>
      </c>
      <c r="BL263" s="19" t="s">
        <v>158</v>
      </c>
      <c r="BM263" s="19" t="s">
        <v>333</v>
      </c>
    </row>
    <row r="264" spans="2:65" s="1" customFormat="1" ht="27" x14ac:dyDescent="0.3">
      <c r="B264" s="36"/>
      <c r="C264" s="58"/>
      <c r="D264" s="207" t="s">
        <v>160</v>
      </c>
      <c r="E264" s="58"/>
      <c r="F264" s="208" t="s">
        <v>334</v>
      </c>
      <c r="G264" s="58"/>
      <c r="H264" s="58"/>
      <c r="I264" s="163"/>
      <c r="J264" s="58"/>
      <c r="K264" s="58"/>
      <c r="L264" s="56"/>
      <c r="M264" s="73"/>
      <c r="N264" s="37"/>
      <c r="O264" s="37"/>
      <c r="P264" s="37"/>
      <c r="Q264" s="37"/>
      <c r="R264" s="37"/>
      <c r="S264" s="37"/>
      <c r="T264" s="74"/>
      <c r="AT264" s="19" t="s">
        <v>160</v>
      </c>
      <c r="AU264" s="19" t="s">
        <v>90</v>
      </c>
    </row>
    <row r="265" spans="2:65" s="12" customFormat="1" x14ac:dyDescent="0.3">
      <c r="B265" s="209"/>
      <c r="C265" s="210"/>
      <c r="D265" s="207" t="s">
        <v>162</v>
      </c>
      <c r="E265" s="211" t="s">
        <v>77</v>
      </c>
      <c r="F265" s="212" t="s">
        <v>204</v>
      </c>
      <c r="G265" s="210"/>
      <c r="H265" s="213" t="s">
        <v>77</v>
      </c>
      <c r="I265" s="214"/>
      <c r="J265" s="210"/>
      <c r="K265" s="210"/>
      <c r="L265" s="215"/>
      <c r="M265" s="216"/>
      <c r="N265" s="217"/>
      <c r="O265" s="217"/>
      <c r="P265" s="217"/>
      <c r="Q265" s="217"/>
      <c r="R265" s="217"/>
      <c r="S265" s="217"/>
      <c r="T265" s="218"/>
      <c r="AT265" s="219" t="s">
        <v>162</v>
      </c>
      <c r="AU265" s="219" t="s">
        <v>90</v>
      </c>
      <c r="AV265" s="12" t="s">
        <v>23</v>
      </c>
      <c r="AW265" s="12" t="s">
        <v>41</v>
      </c>
      <c r="AX265" s="12" t="s">
        <v>79</v>
      </c>
      <c r="AY265" s="219" t="s">
        <v>151</v>
      </c>
    </row>
    <row r="266" spans="2:65" s="12" customFormat="1" x14ac:dyDescent="0.3">
      <c r="B266" s="209"/>
      <c r="C266" s="210"/>
      <c r="D266" s="207" t="s">
        <v>162</v>
      </c>
      <c r="E266" s="211" t="s">
        <v>77</v>
      </c>
      <c r="F266" s="212" t="s">
        <v>335</v>
      </c>
      <c r="G266" s="210"/>
      <c r="H266" s="213" t="s">
        <v>77</v>
      </c>
      <c r="I266" s="214"/>
      <c r="J266" s="210"/>
      <c r="K266" s="210"/>
      <c r="L266" s="215"/>
      <c r="M266" s="216"/>
      <c r="N266" s="217"/>
      <c r="O266" s="217"/>
      <c r="P266" s="217"/>
      <c r="Q266" s="217"/>
      <c r="R266" s="217"/>
      <c r="S266" s="217"/>
      <c r="T266" s="218"/>
      <c r="AT266" s="219" t="s">
        <v>162</v>
      </c>
      <c r="AU266" s="219" t="s">
        <v>90</v>
      </c>
      <c r="AV266" s="12" t="s">
        <v>23</v>
      </c>
      <c r="AW266" s="12" t="s">
        <v>41</v>
      </c>
      <c r="AX266" s="12" t="s">
        <v>79</v>
      </c>
      <c r="AY266" s="219" t="s">
        <v>151</v>
      </c>
    </row>
    <row r="267" spans="2:65" s="13" customFormat="1" x14ac:dyDescent="0.3">
      <c r="B267" s="220"/>
      <c r="C267" s="221"/>
      <c r="D267" s="207" t="s">
        <v>162</v>
      </c>
      <c r="E267" s="232" t="s">
        <v>77</v>
      </c>
      <c r="F267" s="233" t="s">
        <v>336</v>
      </c>
      <c r="G267" s="221"/>
      <c r="H267" s="234">
        <v>4.41</v>
      </c>
      <c r="I267" s="226"/>
      <c r="J267" s="221"/>
      <c r="K267" s="221"/>
      <c r="L267" s="227"/>
      <c r="M267" s="228"/>
      <c r="N267" s="229"/>
      <c r="O267" s="229"/>
      <c r="P267" s="229"/>
      <c r="Q267" s="229"/>
      <c r="R267" s="229"/>
      <c r="S267" s="229"/>
      <c r="T267" s="230"/>
      <c r="AT267" s="231" t="s">
        <v>162</v>
      </c>
      <c r="AU267" s="231" t="s">
        <v>90</v>
      </c>
      <c r="AV267" s="13" t="s">
        <v>90</v>
      </c>
      <c r="AW267" s="13" t="s">
        <v>41</v>
      </c>
      <c r="AX267" s="13" t="s">
        <v>79</v>
      </c>
      <c r="AY267" s="231" t="s">
        <v>151</v>
      </c>
    </row>
    <row r="268" spans="2:65" s="13" customFormat="1" x14ac:dyDescent="0.3">
      <c r="B268" s="220"/>
      <c r="C268" s="221"/>
      <c r="D268" s="207" t="s">
        <v>162</v>
      </c>
      <c r="E268" s="232" t="s">
        <v>77</v>
      </c>
      <c r="F268" s="233" t="s">
        <v>337</v>
      </c>
      <c r="G268" s="221"/>
      <c r="H268" s="234">
        <v>1.77</v>
      </c>
      <c r="I268" s="226"/>
      <c r="J268" s="221"/>
      <c r="K268" s="221"/>
      <c r="L268" s="227"/>
      <c r="M268" s="228"/>
      <c r="N268" s="229"/>
      <c r="O268" s="229"/>
      <c r="P268" s="229"/>
      <c r="Q268" s="229"/>
      <c r="R268" s="229"/>
      <c r="S268" s="229"/>
      <c r="T268" s="230"/>
      <c r="AT268" s="231" t="s">
        <v>162</v>
      </c>
      <c r="AU268" s="231" t="s">
        <v>90</v>
      </c>
      <c r="AV268" s="13" t="s">
        <v>90</v>
      </c>
      <c r="AW268" s="13" t="s">
        <v>41</v>
      </c>
      <c r="AX268" s="13" t="s">
        <v>79</v>
      </c>
      <c r="AY268" s="231" t="s">
        <v>151</v>
      </c>
    </row>
    <row r="269" spans="2:65" s="13" customFormat="1" x14ac:dyDescent="0.3">
      <c r="B269" s="220"/>
      <c r="C269" s="221"/>
      <c r="D269" s="207" t="s">
        <v>162</v>
      </c>
      <c r="E269" s="232" t="s">
        <v>77</v>
      </c>
      <c r="F269" s="233" t="s">
        <v>338</v>
      </c>
      <c r="G269" s="221"/>
      <c r="H269" s="234">
        <v>8.1</v>
      </c>
      <c r="I269" s="226"/>
      <c r="J269" s="221"/>
      <c r="K269" s="221"/>
      <c r="L269" s="227"/>
      <c r="M269" s="228"/>
      <c r="N269" s="229"/>
      <c r="O269" s="229"/>
      <c r="P269" s="229"/>
      <c r="Q269" s="229"/>
      <c r="R269" s="229"/>
      <c r="S269" s="229"/>
      <c r="T269" s="230"/>
      <c r="AT269" s="231" t="s">
        <v>162</v>
      </c>
      <c r="AU269" s="231" t="s">
        <v>90</v>
      </c>
      <c r="AV269" s="13" t="s">
        <v>90</v>
      </c>
      <c r="AW269" s="13" t="s">
        <v>41</v>
      </c>
      <c r="AX269" s="13" t="s">
        <v>79</v>
      </c>
      <c r="AY269" s="231" t="s">
        <v>151</v>
      </c>
    </row>
    <row r="270" spans="2:65" s="12" customFormat="1" x14ac:dyDescent="0.3">
      <c r="B270" s="209"/>
      <c r="C270" s="210"/>
      <c r="D270" s="207" t="s">
        <v>162</v>
      </c>
      <c r="E270" s="211" t="s">
        <v>77</v>
      </c>
      <c r="F270" s="212" t="s">
        <v>339</v>
      </c>
      <c r="G270" s="210"/>
      <c r="H270" s="213" t="s">
        <v>77</v>
      </c>
      <c r="I270" s="214"/>
      <c r="J270" s="210"/>
      <c r="K270" s="210"/>
      <c r="L270" s="215"/>
      <c r="M270" s="216"/>
      <c r="N270" s="217"/>
      <c r="O270" s="217"/>
      <c r="P270" s="217"/>
      <c r="Q270" s="217"/>
      <c r="R270" s="217"/>
      <c r="S270" s="217"/>
      <c r="T270" s="218"/>
      <c r="AT270" s="219" t="s">
        <v>162</v>
      </c>
      <c r="AU270" s="219" t="s">
        <v>90</v>
      </c>
      <c r="AV270" s="12" t="s">
        <v>23</v>
      </c>
      <c r="AW270" s="12" t="s">
        <v>41</v>
      </c>
      <c r="AX270" s="12" t="s">
        <v>79</v>
      </c>
      <c r="AY270" s="219" t="s">
        <v>151</v>
      </c>
    </row>
    <row r="271" spans="2:65" s="13" customFormat="1" x14ac:dyDescent="0.3">
      <c r="B271" s="220"/>
      <c r="C271" s="221"/>
      <c r="D271" s="207" t="s">
        <v>162</v>
      </c>
      <c r="E271" s="232" t="s">
        <v>77</v>
      </c>
      <c r="F271" s="233" t="s">
        <v>340</v>
      </c>
      <c r="G271" s="221"/>
      <c r="H271" s="234">
        <v>189.048</v>
      </c>
      <c r="I271" s="226"/>
      <c r="J271" s="221"/>
      <c r="K271" s="221"/>
      <c r="L271" s="227"/>
      <c r="M271" s="228"/>
      <c r="N271" s="229"/>
      <c r="O271" s="229"/>
      <c r="P271" s="229"/>
      <c r="Q271" s="229"/>
      <c r="R271" s="229"/>
      <c r="S271" s="229"/>
      <c r="T271" s="230"/>
      <c r="AT271" s="231" t="s">
        <v>162</v>
      </c>
      <c r="AU271" s="231" t="s">
        <v>90</v>
      </c>
      <c r="AV271" s="13" t="s">
        <v>90</v>
      </c>
      <c r="AW271" s="13" t="s">
        <v>41</v>
      </c>
      <c r="AX271" s="13" t="s">
        <v>79</v>
      </c>
      <c r="AY271" s="231" t="s">
        <v>151</v>
      </c>
    </row>
    <row r="272" spans="2:65" s="14" customFormat="1" x14ac:dyDescent="0.3">
      <c r="B272" s="235"/>
      <c r="C272" s="236"/>
      <c r="D272" s="222" t="s">
        <v>162</v>
      </c>
      <c r="E272" s="237" t="s">
        <v>77</v>
      </c>
      <c r="F272" s="238" t="s">
        <v>174</v>
      </c>
      <c r="G272" s="236"/>
      <c r="H272" s="239">
        <v>203.328</v>
      </c>
      <c r="I272" s="240"/>
      <c r="J272" s="236"/>
      <c r="K272" s="236"/>
      <c r="L272" s="241"/>
      <c r="M272" s="242"/>
      <c r="N272" s="243"/>
      <c r="O272" s="243"/>
      <c r="P272" s="243"/>
      <c r="Q272" s="243"/>
      <c r="R272" s="243"/>
      <c r="S272" s="243"/>
      <c r="T272" s="244"/>
      <c r="AT272" s="245" t="s">
        <v>162</v>
      </c>
      <c r="AU272" s="245" t="s">
        <v>90</v>
      </c>
      <c r="AV272" s="14" t="s">
        <v>158</v>
      </c>
      <c r="AW272" s="14" t="s">
        <v>41</v>
      </c>
      <c r="AX272" s="14" t="s">
        <v>23</v>
      </c>
      <c r="AY272" s="245" t="s">
        <v>151</v>
      </c>
    </row>
    <row r="273" spans="2:65" s="1" customFormat="1" ht="22.5" customHeight="1" x14ac:dyDescent="0.3">
      <c r="B273" s="36"/>
      <c r="C273" s="195" t="s">
        <v>341</v>
      </c>
      <c r="D273" s="195" t="s">
        <v>153</v>
      </c>
      <c r="E273" s="196" t="s">
        <v>342</v>
      </c>
      <c r="F273" s="197" t="s">
        <v>343</v>
      </c>
      <c r="G273" s="198" t="s">
        <v>156</v>
      </c>
      <c r="H273" s="199">
        <v>52</v>
      </c>
      <c r="I273" s="200"/>
      <c r="J273" s="201">
        <f>ROUND(I273*H273,2)</f>
        <v>0</v>
      </c>
      <c r="K273" s="197" t="s">
        <v>157</v>
      </c>
      <c r="L273" s="56"/>
      <c r="M273" s="202" t="s">
        <v>77</v>
      </c>
      <c r="N273" s="203" t="s">
        <v>50</v>
      </c>
      <c r="O273" s="37"/>
      <c r="P273" s="204">
        <f>O273*H273</f>
        <v>0</v>
      </c>
      <c r="Q273" s="204">
        <v>2.63E-4</v>
      </c>
      <c r="R273" s="204">
        <f>Q273*H273</f>
        <v>1.3676000000000001E-2</v>
      </c>
      <c r="S273" s="204">
        <v>0</v>
      </c>
      <c r="T273" s="205">
        <f>S273*H273</f>
        <v>0</v>
      </c>
      <c r="AR273" s="19" t="s">
        <v>158</v>
      </c>
      <c r="AT273" s="19" t="s">
        <v>153</v>
      </c>
      <c r="AU273" s="19" t="s">
        <v>90</v>
      </c>
      <c r="AY273" s="19" t="s">
        <v>151</v>
      </c>
      <c r="BE273" s="206">
        <f>IF(N273="základní",J273,0)</f>
        <v>0</v>
      </c>
      <c r="BF273" s="206">
        <f>IF(N273="snížená",J273,0)</f>
        <v>0</v>
      </c>
      <c r="BG273" s="206">
        <f>IF(N273="zákl. přenesená",J273,0)</f>
        <v>0</v>
      </c>
      <c r="BH273" s="206">
        <f>IF(N273="sníž. přenesená",J273,0)</f>
        <v>0</v>
      </c>
      <c r="BI273" s="206">
        <f>IF(N273="nulová",J273,0)</f>
        <v>0</v>
      </c>
      <c r="BJ273" s="19" t="s">
        <v>90</v>
      </c>
      <c r="BK273" s="206">
        <f>ROUND(I273*H273,2)</f>
        <v>0</v>
      </c>
      <c r="BL273" s="19" t="s">
        <v>158</v>
      </c>
      <c r="BM273" s="19" t="s">
        <v>344</v>
      </c>
    </row>
    <row r="274" spans="2:65" s="1" customFormat="1" ht="27" x14ac:dyDescent="0.3">
      <c r="B274" s="36"/>
      <c r="C274" s="58"/>
      <c r="D274" s="207" t="s">
        <v>160</v>
      </c>
      <c r="E274" s="58"/>
      <c r="F274" s="208" t="s">
        <v>345</v>
      </c>
      <c r="G274" s="58"/>
      <c r="H274" s="58"/>
      <c r="I274" s="163"/>
      <c r="J274" s="58"/>
      <c r="K274" s="58"/>
      <c r="L274" s="56"/>
      <c r="M274" s="73"/>
      <c r="N274" s="37"/>
      <c r="O274" s="37"/>
      <c r="P274" s="37"/>
      <c r="Q274" s="37"/>
      <c r="R274" s="37"/>
      <c r="S274" s="37"/>
      <c r="T274" s="74"/>
      <c r="AT274" s="19" t="s">
        <v>160</v>
      </c>
      <c r="AU274" s="19" t="s">
        <v>90</v>
      </c>
    </row>
    <row r="275" spans="2:65" s="12" customFormat="1" x14ac:dyDescent="0.3">
      <c r="B275" s="209"/>
      <c r="C275" s="210"/>
      <c r="D275" s="207" t="s">
        <v>162</v>
      </c>
      <c r="E275" s="211" t="s">
        <v>77</v>
      </c>
      <c r="F275" s="212" t="s">
        <v>163</v>
      </c>
      <c r="G275" s="210"/>
      <c r="H275" s="213" t="s">
        <v>77</v>
      </c>
      <c r="I275" s="214"/>
      <c r="J275" s="210"/>
      <c r="K275" s="210"/>
      <c r="L275" s="215"/>
      <c r="M275" s="216"/>
      <c r="N275" s="217"/>
      <c r="O275" s="217"/>
      <c r="P275" s="217"/>
      <c r="Q275" s="217"/>
      <c r="R275" s="217"/>
      <c r="S275" s="217"/>
      <c r="T275" s="218"/>
      <c r="AT275" s="219" t="s">
        <v>162</v>
      </c>
      <c r="AU275" s="219" t="s">
        <v>90</v>
      </c>
      <c r="AV275" s="12" t="s">
        <v>23</v>
      </c>
      <c r="AW275" s="12" t="s">
        <v>41</v>
      </c>
      <c r="AX275" s="12" t="s">
        <v>79</v>
      </c>
      <c r="AY275" s="219" t="s">
        <v>151</v>
      </c>
    </row>
    <row r="276" spans="2:65" s="12" customFormat="1" x14ac:dyDescent="0.3">
      <c r="B276" s="209"/>
      <c r="C276" s="210"/>
      <c r="D276" s="207" t="s">
        <v>162</v>
      </c>
      <c r="E276" s="211" t="s">
        <v>77</v>
      </c>
      <c r="F276" s="212" t="s">
        <v>346</v>
      </c>
      <c r="G276" s="210"/>
      <c r="H276" s="213" t="s">
        <v>77</v>
      </c>
      <c r="I276" s="214"/>
      <c r="J276" s="210"/>
      <c r="K276" s="210"/>
      <c r="L276" s="215"/>
      <c r="M276" s="216"/>
      <c r="N276" s="217"/>
      <c r="O276" s="217"/>
      <c r="P276" s="217"/>
      <c r="Q276" s="217"/>
      <c r="R276" s="217"/>
      <c r="S276" s="217"/>
      <c r="T276" s="218"/>
      <c r="AT276" s="219" t="s">
        <v>162</v>
      </c>
      <c r="AU276" s="219" t="s">
        <v>90</v>
      </c>
      <c r="AV276" s="12" t="s">
        <v>23</v>
      </c>
      <c r="AW276" s="12" t="s">
        <v>41</v>
      </c>
      <c r="AX276" s="12" t="s">
        <v>79</v>
      </c>
      <c r="AY276" s="219" t="s">
        <v>151</v>
      </c>
    </row>
    <row r="277" spans="2:65" s="13" customFormat="1" x14ac:dyDescent="0.3">
      <c r="B277" s="220"/>
      <c r="C277" s="221"/>
      <c r="D277" s="222" t="s">
        <v>162</v>
      </c>
      <c r="E277" s="223" t="s">
        <v>77</v>
      </c>
      <c r="F277" s="224" t="s">
        <v>347</v>
      </c>
      <c r="G277" s="221"/>
      <c r="H277" s="225">
        <v>52</v>
      </c>
      <c r="I277" s="226"/>
      <c r="J277" s="221"/>
      <c r="K277" s="221"/>
      <c r="L277" s="227"/>
      <c r="M277" s="228"/>
      <c r="N277" s="229"/>
      <c r="O277" s="229"/>
      <c r="P277" s="229"/>
      <c r="Q277" s="229"/>
      <c r="R277" s="229"/>
      <c r="S277" s="229"/>
      <c r="T277" s="230"/>
      <c r="AT277" s="231" t="s">
        <v>162</v>
      </c>
      <c r="AU277" s="231" t="s">
        <v>90</v>
      </c>
      <c r="AV277" s="13" t="s">
        <v>90</v>
      </c>
      <c r="AW277" s="13" t="s">
        <v>41</v>
      </c>
      <c r="AX277" s="13" t="s">
        <v>23</v>
      </c>
      <c r="AY277" s="231" t="s">
        <v>151</v>
      </c>
    </row>
    <row r="278" spans="2:65" s="1" customFormat="1" ht="22.5" customHeight="1" x14ac:dyDescent="0.3">
      <c r="B278" s="36"/>
      <c r="C278" s="195" t="s">
        <v>348</v>
      </c>
      <c r="D278" s="195" t="s">
        <v>153</v>
      </c>
      <c r="E278" s="196" t="s">
        <v>349</v>
      </c>
      <c r="F278" s="197" t="s">
        <v>350</v>
      </c>
      <c r="G278" s="198" t="s">
        <v>156</v>
      </c>
      <c r="H278" s="199">
        <v>146.76499999999999</v>
      </c>
      <c r="I278" s="200"/>
      <c r="J278" s="201">
        <f>ROUND(I278*H278,2)</f>
        <v>0</v>
      </c>
      <c r="K278" s="197" t="s">
        <v>157</v>
      </c>
      <c r="L278" s="56"/>
      <c r="M278" s="202" t="s">
        <v>77</v>
      </c>
      <c r="N278" s="203" t="s">
        <v>50</v>
      </c>
      <c r="O278" s="37"/>
      <c r="P278" s="204">
        <f>O278*H278</f>
        <v>0</v>
      </c>
      <c r="Q278" s="204">
        <v>8.3738400000000004E-3</v>
      </c>
      <c r="R278" s="204">
        <f>Q278*H278</f>
        <v>1.2289866275999999</v>
      </c>
      <c r="S278" s="204">
        <v>0</v>
      </c>
      <c r="T278" s="205">
        <f>S278*H278</f>
        <v>0</v>
      </c>
      <c r="AR278" s="19" t="s">
        <v>158</v>
      </c>
      <c r="AT278" s="19" t="s">
        <v>153</v>
      </c>
      <c r="AU278" s="19" t="s">
        <v>90</v>
      </c>
      <c r="AY278" s="19" t="s">
        <v>151</v>
      </c>
      <c r="BE278" s="206">
        <f>IF(N278="základní",J278,0)</f>
        <v>0</v>
      </c>
      <c r="BF278" s="206">
        <f>IF(N278="snížená",J278,0)</f>
        <v>0</v>
      </c>
      <c r="BG278" s="206">
        <f>IF(N278="zákl. přenesená",J278,0)</f>
        <v>0</v>
      </c>
      <c r="BH278" s="206">
        <f>IF(N278="sníž. přenesená",J278,0)</f>
        <v>0</v>
      </c>
      <c r="BI278" s="206">
        <f>IF(N278="nulová",J278,0)</f>
        <v>0</v>
      </c>
      <c r="BJ278" s="19" t="s">
        <v>90</v>
      </c>
      <c r="BK278" s="206">
        <f>ROUND(I278*H278,2)</f>
        <v>0</v>
      </c>
      <c r="BL278" s="19" t="s">
        <v>158</v>
      </c>
      <c r="BM278" s="19" t="s">
        <v>351</v>
      </c>
    </row>
    <row r="279" spans="2:65" s="1" customFormat="1" ht="27" x14ac:dyDescent="0.3">
      <c r="B279" s="36"/>
      <c r="C279" s="58"/>
      <c r="D279" s="207" t="s">
        <v>160</v>
      </c>
      <c r="E279" s="58"/>
      <c r="F279" s="208" t="s">
        <v>352</v>
      </c>
      <c r="G279" s="58"/>
      <c r="H279" s="58"/>
      <c r="I279" s="163"/>
      <c r="J279" s="58"/>
      <c r="K279" s="58"/>
      <c r="L279" s="56"/>
      <c r="M279" s="73"/>
      <c r="N279" s="37"/>
      <c r="O279" s="37"/>
      <c r="P279" s="37"/>
      <c r="Q279" s="37"/>
      <c r="R279" s="37"/>
      <c r="S279" s="37"/>
      <c r="T279" s="74"/>
      <c r="AT279" s="19" t="s">
        <v>160</v>
      </c>
      <c r="AU279" s="19" t="s">
        <v>90</v>
      </c>
    </row>
    <row r="280" spans="2:65" s="12" customFormat="1" x14ac:dyDescent="0.3">
      <c r="B280" s="209"/>
      <c r="C280" s="210"/>
      <c r="D280" s="207" t="s">
        <v>162</v>
      </c>
      <c r="E280" s="211" t="s">
        <v>77</v>
      </c>
      <c r="F280" s="212" t="s">
        <v>163</v>
      </c>
      <c r="G280" s="210"/>
      <c r="H280" s="213" t="s">
        <v>77</v>
      </c>
      <c r="I280" s="214"/>
      <c r="J280" s="210"/>
      <c r="K280" s="210"/>
      <c r="L280" s="215"/>
      <c r="M280" s="216"/>
      <c r="N280" s="217"/>
      <c r="O280" s="217"/>
      <c r="P280" s="217"/>
      <c r="Q280" s="217"/>
      <c r="R280" s="217"/>
      <c r="S280" s="217"/>
      <c r="T280" s="218"/>
      <c r="AT280" s="219" t="s">
        <v>162</v>
      </c>
      <c r="AU280" s="219" t="s">
        <v>90</v>
      </c>
      <c r="AV280" s="12" t="s">
        <v>23</v>
      </c>
      <c r="AW280" s="12" t="s">
        <v>41</v>
      </c>
      <c r="AX280" s="12" t="s">
        <v>79</v>
      </c>
      <c r="AY280" s="219" t="s">
        <v>151</v>
      </c>
    </row>
    <row r="281" spans="2:65" s="12" customFormat="1" x14ac:dyDescent="0.3">
      <c r="B281" s="209"/>
      <c r="C281" s="210"/>
      <c r="D281" s="207" t="s">
        <v>162</v>
      </c>
      <c r="E281" s="211" t="s">
        <v>77</v>
      </c>
      <c r="F281" s="212" t="s">
        <v>353</v>
      </c>
      <c r="G281" s="210"/>
      <c r="H281" s="213" t="s">
        <v>77</v>
      </c>
      <c r="I281" s="214"/>
      <c r="J281" s="210"/>
      <c r="K281" s="210"/>
      <c r="L281" s="215"/>
      <c r="M281" s="216"/>
      <c r="N281" s="217"/>
      <c r="O281" s="217"/>
      <c r="P281" s="217"/>
      <c r="Q281" s="217"/>
      <c r="R281" s="217"/>
      <c r="S281" s="217"/>
      <c r="T281" s="218"/>
      <c r="AT281" s="219" t="s">
        <v>162</v>
      </c>
      <c r="AU281" s="219" t="s">
        <v>90</v>
      </c>
      <c r="AV281" s="12" t="s">
        <v>23</v>
      </c>
      <c r="AW281" s="12" t="s">
        <v>41</v>
      </c>
      <c r="AX281" s="12" t="s">
        <v>79</v>
      </c>
      <c r="AY281" s="219" t="s">
        <v>151</v>
      </c>
    </row>
    <row r="282" spans="2:65" s="12" customFormat="1" x14ac:dyDescent="0.3">
      <c r="B282" s="209"/>
      <c r="C282" s="210"/>
      <c r="D282" s="207" t="s">
        <v>162</v>
      </c>
      <c r="E282" s="211" t="s">
        <v>77</v>
      </c>
      <c r="F282" s="212" t="s">
        <v>297</v>
      </c>
      <c r="G282" s="210"/>
      <c r="H282" s="213" t="s">
        <v>77</v>
      </c>
      <c r="I282" s="214"/>
      <c r="J282" s="210"/>
      <c r="K282" s="210"/>
      <c r="L282" s="215"/>
      <c r="M282" s="216"/>
      <c r="N282" s="217"/>
      <c r="O282" s="217"/>
      <c r="P282" s="217"/>
      <c r="Q282" s="217"/>
      <c r="R282" s="217"/>
      <c r="S282" s="217"/>
      <c r="T282" s="218"/>
      <c r="AT282" s="219" t="s">
        <v>162</v>
      </c>
      <c r="AU282" s="219" t="s">
        <v>90</v>
      </c>
      <c r="AV282" s="12" t="s">
        <v>23</v>
      </c>
      <c r="AW282" s="12" t="s">
        <v>41</v>
      </c>
      <c r="AX282" s="12" t="s">
        <v>79</v>
      </c>
      <c r="AY282" s="219" t="s">
        <v>151</v>
      </c>
    </row>
    <row r="283" spans="2:65" s="13" customFormat="1" x14ac:dyDescent="0.3">
      <c r="B283" s="220"/>
      <c r="C283" s="221"/>
      <c r="D283" s="207" t="s">
        <v>162</v>
      </c>
      <c r="E283" s="232" t="s">
        <v>77</v>
      </c>
      <c r="F283" s="233" t="s">
        <v>298</v>
      </c>
      <c r="G283" s="221"/>
      <c r="H283" s="234">
        <v>49.207999999999998</v>
      </c>
      <c r="I283" s="226"/>
      <c r="J283" s="221"/>
      <c r="K283" s="221"/>
      <c r="L283" s="227"/>
      <c r="M283" s="228"/>
      <c r="N283" s="229"/>
      <c r="O283" s="229"/>
      <c r="P283" s="229"/>
      <c r="Q283" s="229"/>
      <c r="R283" s="229"/>
      <c r="S283" s="229"/>
      <c r="T283" s="230"/>
      <c r="AT283" s="231" t="s">
        <v>162</v>
      </c>
      <c r="AU283" s="231" t="s">
        <v>90</v>
      </c>
      <c r="AV283" s="13" t="s">
        <v>90</v>
      </c>
      <c r="AW283" s="13" t="s">
        <v>41</v>
      </c>
      <c r="AX283" s="13" t="s">
        <v>79</v>
      </c>
      <c r="AY283" s="231" t="s">
        <v>151</v>
      </c>
    </row>
    <row r="284" spans="2:65" s="13" customFormat="1" x14ac:dyDescent="0.3">
      <c r="B284" s="220"/>
      <c r="C284" s="221"/>
      <c r="D284" s="207" t="s">
        <v>162</v>
      </c>
      <c r="E284" s="232" t="s">
        <v>77</v>
      </c>
      <c r="F284" s="233" t="s">
        <v>299</v>
      </c>
      <c r="G284" s="221"/>
      <c r="H284" s="234">
        <v>2.133</v>
      </c>
      <c r="I284" s="226"/>
      <c r="J284" s="221"/>
      <c r="K284" s="221"/>
      <c r="L284" s="227"/>
      <c r="M284" s="228"/>
      <c r="N284" s="229"/>
      <c r="O284" s="229"/>
      <c r="P284" s="229"/>
      <c r="Q284" s="229"/>
      <c r="R284" s="229"/>
      <c r="S284" s="229"/>
      <c r="T284" s="230"/>
      <c r="AT284" s="231" t="s">
        <v>162</v>
      </c>
      <c r="AU284" s="231" t="s">
        <v>90</v>
      </c>
      <c r="AV284" s="13" t="s">
        <v>90</v>
      </c>
      <c r="AW284" s="13" t="s">
        <v>41</v>
      </c>
      <c r="AX284" s="13" t="s">
        <v>79</v>
      </c>
      <c r="AY284" s="231" t="s">
        <v>151</v>
      </c>
    </row>
    <row r="285" spans="2:65" s="13" customFormat="1" x14ac:dyDescent="0.3">
      <c r="B285" s="220"/>
      <c r="C285" s="221"/>
      <c r="D285" s="207" t="s">
        <v>162</v>
      </c>
      <c r="E285" s="232" t="s">
        <v>77</v>
      </c>
      <c r="F285" s="233" t="s">
        <v>300</v>
      </c>
      <c r="G285" s="221"/>
      <c r="H285" s="234">
        <v>11.948</v>
      </c>
      <c r="I285" s="226"/>
      <c r="J285" s="221"/>
      <c r="K285" s="221"/>
      <c r="L285" s="227"/>
      <c r="M285" s="228"/>
      <c r="N285" s="229"/>
      <c r="O285" s="229"/>
      <c r="P285" s="229"/>
      <c r="Q285" s="229"/>
      <c r="R285" s="229"/>
      <c r="S285" s="229"/>
      <c r="T285" s="230"/>
      <c r="AT285" s="231" t="s">
        <v>162</v>
      </c>
      <c r="AU285" s="231" t="s">
        <v>90</v>
      </c>
      <c r="AV285" s="13" t="s">
        <v>90</v>
      </c>
      <c r="AW285" s="13" t="s">
        <v>41</v>
      </c>
      <c r="AX285" s="13" t="s">
        <v>79</v>
      </c>
      <c r="AY285" s="231" t="s">
        <v>151</v>
      </c>
    </row>
    <row r="286" spans="2:65" s="13" customFormat="1" x14ac:dyDescent="0.3">
      <c r="B286" s="220"/>
      <c r="C286" s="221"/>
      <c r="D286" s="207" t="s">
        <v>162</v>
      </c>
      <c r="E286" s="232" t="s">
        <v>77</v>
      </c>
      <c r="F286" s="233" t="s">
        <v>301</v>
      </c>
      <c r="G286" s="221"/>
      <c r="H286" s="234">
        <v>59.85</v>
      </c>
      <c r="I286" s="226"/>
      <c r="J286" s="221"/>
      <c r="K286" s="221"/>
      <c r="L286" s="227"/>
      <c r="M286" s="228"/>
      <c r="N286" s="229"/>
      <c r="O286" s="229"/>
      <c r="P286" s="229"/>
      <c r="Q286" s="229"/>
      <c r="R286" s="229"/>
      <c r="S286" s="229"/>
      <c r="T286" s="230"/>
      <c r="AT286" s="231" t="s">
        <v>162</v>
      </c>
      <c r="AU286" s="231" t="s">
        <v>90</v>
      </c>
      <c r="AV286" s="13" t="s">
        <v>90</v>
      </c>
      <c r="AW286" s="13" t="s">
        <v>41</v>
      </c>
      <c r="AX286" s="13" t="s">
        <v>79</v>
      </c>
      <c r="AY286" s="231" t="s">
        <v>151</v>
      </c>
    </row>
    <row r="287" spans="2:65" s="13" customFormat="1" x14ac:dyDescent="0.3">
      <c r="B287" s="220"/>
      <c r="C287" s="221"/>
      <c r="D287" s="207" t="s">
        <v>162</v>
      </c>
      <c r="E287" s="232" t="s">
        <v>77</v>
      </c>
      <c r="F287" s="233" t="s">
        <v>302</v>
      </c>
      <c r="G287" s="221"/>
      <c r="H287" s="234">
        <v>11.813000000000001</v>
      </c>
      <c r="I287" s="226"/>
      <c r="J287" s="221"/>
      <c r="K287" s="221"/>
      <c r="L287" s="227"/>
      <c r="M287" s="228"/>
      <c r="N287" s="229"/>
      <c r="O287" s="229"/>
      <c r="P287" s="229"/>
      <c r="Q287" s="229"/>
      <c r="R287" s="229"/>
      <c r="S287" s="229"/>
      <c r="T287" s="230"/>
      <c r="AT287" s="231" t="s">
        <v>162</v>
      </c>
      <c r="AU287" s="231" t="s">
        <v>90</v>
      </c>
      <c r="AV287" s="13" t="s">
        <v>90</v>
      </c>
      <c r="AW287" s="13" t="s">
        <v>41</v>
      </c>
      <c r="AX287" s="13" t="s">
        <v>79</v>
      </c>
      <c r="AY287" s="231" t="s">
        <v>151</v>
      </c>
    </row>
    <row r="288" spans="2:65" s="12" customFormat="1" x14ac:dyDescent="0.3">
      <c r="B288" s="209"/>
      <c r="C288" s="210"/>
      <c r="D288" s="207" t="s">
        <v>162</v>
      </c>
      <c r="E288" s="211" t="s">
        <v>77</v>
      </c>
      <c r="F288" s="212" t="s">
        <v>303</v>
      </c>
      <c r="G288" s="210"/>
      <c r="H288" s="213" t="s">
        <v>77</v>
      </c>
      <c r="I288" s="214"/>
      <c r="J288" s="210"/>
      <c r="K288" s="210"/>
      <c r="L288" s="215"/>
      <c r="M288" s="216"/>
      <c r="N288" s="217"/>
      <c r="O288" s="217"/>
      <c r="P288" s="217"/>
      <c r="Q288" s="217"/>
      <c r="R288" s="217"/>
      <c r="S288" s="217"/>
      <c r="T288" s="218"/>
      <c r="AT288" s="219" t="s">
        <v>162</v>
      </c>
      <c r="AU288" s="219" t="s">
        <v>90</v>
      </c>
      <c r="AV288" s="12" t="s">
        <v>23</v>
      </c>
      <c r="AW288" s="12" t="s">
        <v>41</v>
      </c>
      <c r="AX288" s="12" t="s">
        <v>79</v>
      </c>
      <c r="AY288" s="219" t="s">
        <v>151</v>
      </c>
    </row>
    <row r="289" spans="2:65" s="13" customFormat="1" x14ac:dyDescent="0.3">
      <c r="B289" s="220"/>
      <c r="C289" s="221"/>
      <c r="D289" s="207" t="s">
        <v>162</v>
      </c>
      <c r="E289" s="232" t="s">
        <v>77</v>
      </c>
      <c r="F289" s="233" t="s">
        <v>302</v>
      </c>
      <c r="G289" s="221"/>
      <c r="H289" s="234">
        <v>11.813000000000001</v>
      </c>
      <c r="I289" s="226"/>
      <c r="J289" s="221"/>
      <c r="K289" s="221"/>
      <c r="L289" s="227"/>
      <c r="M289" s="228"/>
      <c r="N289" s="229"/>
      <c r="O289" s="229"/>
      <c r="P289" s="229"/>
      <c r="Q289" s="229"/>
      <c r="R289" s="229"/>
      <c r="S289" s="229"/>
      <c r="T289" s="230"/>
      <c r="AT289" s="231" t="s">
        <v>162</v>
      </c>
      <c r="AU289" s="231" t="s">
        <v>90</v>
      </c>
      <c r="AV289" s="13" t="s">
        <v>90</v>
      </c>
      <c r="AW289" s="13" t="s">
        <v>41</v>
      </c>
      <c r="AX289" s="13" t="s">
        <v>79</v>
      </c>
      <c r="AY289" s="231" t="s">
        <v>151</v>
      </c>
    </row>
    <row r="290" spans="2:65" s="14" customFormat="1" x14ac:dyDescent="0.3">
      <c r="B290" s="235"/>
      <c r="C290" s="236"/>
      <c r="D290" s="222" t="s">
        <v>162</v>
      </c>
      <c r="E290" s="237" t="s">
        <v>77</v>
      </c>
      <c r="F290" s="238" t="s">
        <v>174</v>
      </c>
      <c r="G290" s="236"/>
      <c r="H290" s="239">
        <v>146.76499999999999</v>
      </c>
      <c r="I290" s="240"/>
      <c r="J290" s="236"/>
      <c r="K290" s="236"/>
      <c r="L290" s="241"/>
      <c r="M290" s="242"/>
      <c r="N290" s="243"/>
      <c r="O290" s="243"/>
      <c r="P290" s="243"/>
      <c r="Q290" s="243"/>
      <c r="R290" s="243"/>
      <c r="S290" s="243"/>
      <c r="T290" s="244"/>
      <c r="AT290" s="245" t="s">
        <v>162</v>
      </c>
      <c r="AU290" s="245" t="s">
        <v>90</v>
      </c>
      <c r="AV290" s="14" t="s">
        <v>158</v>
      </c>
      <c r="AW290" s="14" t="s">
        <v>41</v>
      </c>
      <c r="AX290" s="14" t="s">
        <v>23</v>
      </c>
      <c r="AY290" s="245" t="s">
        <v>151</v>
      </c>
    </row>
    <row r="291" spans="2:65" s="1" customFormat="1" ht="22.5" customHeight="1" x14ac:dyDescent="0.3">
      <c r="B291" s="36"/>
      <c r="C291" s="247" t="s">
        <v>354</v>
      </c>
      <c r="D291" s="247" t="s">
        <v>209</v>
      </c>
      <c r="E291" s="248" t="s">
        <v>355</v>
      </c>
      <c r="F291" s="249" t="s">
        <v>356</v>
      </c>
      <c r="G291" s="250" t="s">
        <v>156</v>
      </c>
      <c r="H291" s="251">
        <v>149.69999999999999</v>
      </c>
      <c r="I291" s="252"/>
      <c r="J291" s="253">
        <f>ROUND(I291*H291,2)</f>
        <v>0</v>
      </c>
      <c r="K291" s="249" t="s">
        <v>157</v>
      </c>
      <c r="L291" s="254"/>
      <c r="M291" s="255" t="s">
        <v>77</v>
      </c>
      <c r="N291" s="256" t="s">
        <v>50</v>
      </c>
      <c r="O291" s="37"/>
      <c r="P291" s="204">
        <f>O291*H291</f>
        <v>0</v>
      </c>
      <c r="Q291" s="204">
        <v>1.6999999999999999E-3</v>
      </c>
      <c r="R291" s="204">
        <f>Q291*H291</f>
        <v>0.25448999999999999</v>
      </c>
      <c r="S291" s="204">
        <v>0</v>
      </c>
      <c r="T291" s="205">
        <f>S291*H291</f>
        <v>0</v>
      </c>
      <c r="AR291" s="19" t="s">
        <v>208</v>
      </c>
      <c r="AT291" s="19" t="s">
        <v>209</v>
      </c>
      <c r="AU291" s="19" t="s">
        <v>90</v>
      </c>
      <c r="AY291" s="19" t="s">
        <v>151</v>
      </c>
      <c r="BE291" s="206">
        <f>IF(N291="základní",J291,0)</f>
        <v>0</v>
      </c>
      <c r="BF291" s="206">
        <f>IF(N291="snížená",J291,0)</f>
        <v>0</v>
      </c>
      <c r="BG291" s="206">
        <f>IF(N291="zákl. přenesená",J291,0)</f>
        <v>0</v>
      </c>
      <c r="BH291" s="206">
        <f>IF(N291="sníž. přenesená",J291,0)</f>
        <v>0</v>
      </c>
      <c r="BI291" s="206">
        <f>IF(N291="nulová",J291,0)</f>
        <v>0</v>
      </c>
      <c r="BJ291" s="19" t="s">
        <v>90</v>
      </c>
      <c r="BK291" s="206">
        <f>ROUND(I291*H291,2)</f>
        <v>0</v>
      </c>
      <c r="BL291" s="19" t="s">
        <v>158</v>
      </c>
      <c r="BM291" s="19" t="s">
        <v>357</v>
      </c>
    </row>
    <row r="292" spans="2:65" s="1" customFormat="1" ht="40.5" x14ac:dyDescent="0.3">
      <c r="B292" s="36"/>
      <c r="C292" s="58"/>
      <c r="D292" s="207" t="s">
        <v>160</v>
      </c>
      <c r="E292" s="58"/>
      <c r="F292" s="208" t="s">
        <v>358</v>
      </c>
      <c r="G292" s="58"/>
      <c r="H292" s="58"/>
      <c r="I292" s="163"/>
      <c r="J292" s="58"/>
      <c r="K292" s="58"/>
      <c r="L292" s="56"/>
      <c r="M292" s="73"/>
      <c r="N292" s="37"/>
      <c r="O292" s="37"/>
      <c r="P292" s="37"/>
      <c r="Q292" s="37"/>
      <c r="R292" s="37"/>
      <c r="S292" s="37"/>
      <c r="T292" s="74"/>
      <c r="AT292" s="19" t="s">
        <v>160</v>
      </c>
      <c r="AU292" s="19" t="s">
        <v>90</v>
      </c>
    </row>
    <row r="293" spans="2:65" s="13" customFormat="1" x14ac:dyDescent="0.3">
      <c r="B293" s="220"/>
      <c r="C293" s="221"/>
      <c r="D293" s="222" t="s">
        <v>162</v>
      </c>
      <c r="E293" s="221"/>
      <c r="F293" s="224" t="s">
        <v>359</v>
      </c>
      <c r="G293" s="221"/>
      <c r="H293" s="225">
        <v>149.69999999999999</v>
      </c>
      <c r="I293" s="226"/>
      <c r="J293" s="221"/>
      <c r="K293" s="221"/>
      <c r="L293" s="227"/>
      <c r="M293" s="228"/>
      <c r="N293" s="229"/>
      <c r="O293" s="229"/>
      <c r="P293" s="229"/>
      <c r="Q293" s="229"/>
      <c r="R293" s="229"/>
      <c r="S293" s="229"/>
      <c r="T293" s="230"/>
      <c r="AT293" s="231" t="s">
        <v>162</v>
      </c>
      <c r="AU293" s="231" t="s">
        <v>90</v>
      </c>
      <c r="AV293" s="13" t="s">
        <v>90</v>
      </c>
      <c r="AW293" s="13" t="s">
        <v>4</v>
      </c>
      <c r="AX293" s="13" t="s">
        <v>23</v>
      </c>
      <c r="AY293" s="231" t="s">
        <v>151</v>
      </c>
    </row>
    <row r="294" spans="2:65" s="1" customFormat="1" ht="31.5" customHeight="1" x14ac:dyDescent="0.3">
      <c r="B294" s="36"/>
      <c r="C294" s="195" t="s">
        <v>360</v>
      </c>
      <c r="D294" s="195" t="s">
        <v>153</v>
      </c>
      <c r="E294" s="196" t="s">
        <v>361</v>
      </c>
      <c r="F294" s="197" t="s">
        <v>362</v>
      </c>
      <c r="G294" s="198" t="s">
        <v>156</v>
      </c>
      <c r="H294" s="199">
        <v>44.88</v>
      </c>
      <c r="I294" s="200"/>
      <c r="J294" s="201">
        <f>ROUND(I294*H294,2)</f>
        <v>0</v>
      </c>
      <c r="K294" s="197" t="s">
        <v>157</v>
      </c>
      <c r="L294" s="56"/>
      <c r="M294" s="202" t="s">
        <v>77</v>
      </c>
      <c r="N294" s="203" t="s">
        <v>50</v>
      </c>
      <c r="O294" s="37"/>
      <c r="P294" s="204">
        <f>O294*H294</f>
        <v>0</v>
      </c>
      <c r="Q294" s="204">
        <v>9.2800999999999995E-3</v>
      </c>
      <c r="R294" s="204">
        <f>Q294*H294</f>
        <v>0.416490888</v>
      </c>
      <c r="S294" s="204">
        <v>0</v>
      </c>
      <c r="T294" s="205">
        <f>S294*H294</f>
        <v>0</v>
      </c>
      <c r="AR294" s="19" t="s">
        <v>158</v>
      </c>
      <c r="AT294" s="19" t="s">
        <v>153</v>
      </c>
      <c r="AU294" s="19" t="s">
        <v>90</v>
      </c>
      <c r="AY294" s="19" t="s">
        <v>151</v>
      </c>
      <c r="BE294" s="206">
        <f>IF(N294="základní",J294,0)</f>
        <v>0</v>
      </c>
      <c r="BF294" s="206">
        <f>IF(N294="snížená",J294,0)</f>
        <v>0</v>
      </c>
      <c r="BG294" s="206">
        <f>IF(N294="zákl. přenesená",J294,0)</f>
        <v>0</v>
      </c>
      <c r="BH294" s="206">
        <f>IF(N294="sníž. přenesená",J294,0)</f>
        <v>0</v>
      </c>
      <c r="BI294" s="206">
        <f>IF(N294="nulová",J294,0)</f>
        <v>0</v>
      </c>
      <c r="BJ294" s="19" t="s">
        <v>90</v>
      </c>
      <c r="BK294" s="206">
        <f>ROUND(I294*H294,2)</f>
        <v>0</v>
      </c>
      <c r="BL294" s="19" t="s">
        <v>158</v>
      </c>
      <c r="BM294" s="19" t="s">
        <v>363</v>
      </c>
    </row>
    <row r="295" spans="2:65" s="1" customFormat="1" ht="27" x14ac:dyDescent="0.3">
      <c r="B295" s="36"/>
      <c r="C295" s="58"/>
      <c r="D295" s="207" t="s">
        <v>160</v>
      </c>
      <c r="E295" s="58"/>
      <c r="F295" s="208" t="s">
        <v>364</v>
      </c>
      <c r="G295" s="58"/>
      <c r="H295" s="58"/>
      <c r="I295" s="163"/>
      <c r="J295" s="58"/>
      <c r="K295" s="58"/>
      <c r="L295" s="56"/>
      <c r="M295" s="73"/>
      <c r="N295" s="37"/>
      <c r="O295" s="37"/>
      <c r="P295" s="37"/>
      <c r="Q295" s="37"/>
      <c r="R295" s="37"/>
      <c r="S295" s="37"/>
      <c r="T295" s="74"/>
      <c r="AT295" s="19" t="s">
        <v>160</v>
      </c>
      <c r="AU295" s="19" t="s">
        <v>90</v>
      </c>
    </row>
    <row r="296" spans="2:65" s="12" customFormat="1" x14ac:dyDescent="0.3">
      <c r="B296" s="209"/>
      <c r="C296" s="210"/>
      <c r="D296" s="207" t="s">
        <v>162</v>
      </c>
      <c r="E296" s="211" t="s">
        <v>77</v>
      </c>
      <c r="F296" s="212" t="s">
        <v>163</v>
      </c>
      <c r="G296" s="210"/>
      <c r="H296" s="213" t="s">
        <v>77</v>
      </c>
      <c r="I296" s="214"/>
      <c r="J296" s="210"/>
      <c r="K296" s="210"/>
      <c r="L296" s="215"/>
      <c r="M296" s="216"/>
      <c r="N296" s="217"/>
      <c r="O296" s="217"/>
      <c r="P296" s="217"/>
      <c r="Q296" s="217"/>
      <c r="R296" s="217"/>
      <c r="S296" s="217"/>
      <c r="T296" s="218"/>
      <c r="AT296" s="219" t="s">
        <v>162</v>
      </c>
      <c r="AU296" s="219" t="s">
        <v>90</v>
      </c>
      <c r="AV296" s="12" t="s">
        <v>23</v>
      </c>
      <c r="AW296" s="12" t="s">
        <v>41</v>
      </c>
      <c r="AX296" s="12" t="s">
        <v>79</v>
      </c>
      <c r="AY296" s="219" t="s">
        <v>151</v>
      </c>
    </row>
    <row r="297" spans="2:65" s="12" customFormat="1" x14ac:dyDescent="0.3">
      <c r="B297" s="209"/>
      <c r="C297" s="210"/>
      <c r="D297" s="207" t="s">
        <v>162</v>
      </c>
      <c r="E297" s="211" t="s">
        <v>77</v>
      </c>
      <c r="F297" s="212" t="s">
        <v>365</v>
      </c>
      <c r="G297" s="210"/>
      <c r="H297" s="213" t="s">
        <v>77</v>
      </c>
      <c r="I297" s="214"/>
      <c r="J297" s="210"/>
      <c r="K297" s="210"/>
      <c r="L297" s="215"/>
      <c r="M297" s="216"/>
      <c r="N297" s="217"/>
      <c r="O297" s="217"/>
      <c r="P297" s="217"/>
      <c r="Q297" s="217"/>
      <c r="R297" s="217"/>
      <c r="S297" s="217"/>
      <c r="T297" s="218"/>
      <c r="AT297" s="219" t="s">
        <v>162</v>
      </c>
      <c r="AU297" s="219" t="s">
        <v>90</v>
      </c>
      <c r="AV297" s="12" t="s">
        <v>23</v>
      </c>
      <c r="AW297" s="12" t="s">
        <v>41</v>
      </c>
      <c r="AX297" s="12" t="s">
        <v>79</v>
      </c>
      <c r="AY297" s="219" t="s">
        <v>151</v>
      </c>
    </row>
    <row r="298" spans="2:65" s="12" customFormat="1" x14ac:dyDescent="0.3">
      <c r="B298" s="209"/>
      <c r="C298" s="210"/>
      <c r="D298" s="207" t="s">
        <v>162</v>
      </c>
      <c r="E298" s="211" t="s">
        <v>77</v>
      </c>
      <c r="F298" s="212" t="s">
        <v>366</v>
      </c>
      <c r="G298" s="210"/>
      <c r="H298" s="213" t="s">
        <v>77</v>
      </c>
      <c r="I298" s="214"/>
      <c r="J298" s="210"/>
      <c r="K298" s="210"/>
      <c r="L298" s="215"/>
      <c r="M298" s="216"/>
      <c r="N298" s="217"/>
      <c r="O298" s="217"/>
      <c r="P298" s="217"/>
      <c r="Q298" s="217"/>
      <c r="R298" s="217"/>
      <c r="S298" s="217"/>
      <c r="T298" s="218"/>
      <c r="AT298" s="219" t="s">
        <v>162</v>
      </c>
      <c r="AU298" s="219" t="s">
        <v>90</v>
      </c>
      <c r="AV298" s="12" t="s">
        <v>23</v>
      </c>
      <c r="AW298" s="12" t="s">
        <v>41</v>
      </c>
      <c r="AX298" s="12" t="s">
        <v>79</v>
      </c>
      <c r="AY298" s="219" t="s">
        <v>151</v>
      </c>
    </row>
    <row r="299" spans="2:65" s="13" customFormat="1" x14ac:dyDescent="0.3">
      <c r="B299" s="220"/>
      <c r="C299" s="221"/>
      <c r="D299" s="222" t="s">
        <v>162</v>
      </c>
      <c r="E299" s="223" t="s">
        <v>77</v>
      </c>
      <c r="F299" s="224" t="s">
        <v>367</v>
      </c>
      <c r="G299" s="221"/>
      <c r="H299" s="225">
        <v>44.88</v>
      </c>
      <c r="I299" s="226"/>
      <c r="J299" s="221"/>
      <c r="K299" s="221"/>
      <c r="L299" s="227"/>
      <c r="M299" s="228"/>
      <c r="N299" s="229"/>
      <c r="O299" s="229"/>
      <c r="P299" s="229"/>
      <c r="Q299" s="229"/>
      <c r="R299" s="229"/>
      <c r="S299" s="229"/>
      <c r="T299" s="230"/>
      <c r="AT299" s="231" t="s">
        <v>162</v>
      </c>
      <c r="AU299" s="231" t="s">
        <v>90</v>
      </c>
      <c r="AV299" s="13" t="s">
        <v>90</v>
      </c>
      <c r="AW299" s="13" t="s">
        <v>41</v>
      </c>
      <c r="AX299" s="13" t="s">
        <v>23</v>
      </c>
      <c r="AY299" s="231" t="s">
        <v>151</v>
      </c>
    </row>
    <row r="300" spans="2:65" s="1" customFormat="1" ht="22.5" customHeight="1" x14ac:dyDescent="0.3">
      <c r="B300" s="36"/>
      <c r="C300" s="247" t="s">
        <v>368</v>
      </c>
      <c r="D300" s="247" t="s">
        <v>209</v>
      </c>
      <c r="E300" s="248" t="s">
        <v>369</v>
      </c>
      <c r="F300" s="249" t="s">
        <v>370</v>
      </c>
      <c r="G300" s="250" t="s">
        <v>156</v>
      </c>
      <c r="H300" s="251">
        <v>45.777999999999999</v>
      </c>
      <c r="I300" s="252"/>
      <c r="J300" s="253">
        <f>ROUND(I300*H300,2)</f>
        <v>0</v>
      </c>
      <c r="K300" s="249" t="s">
        <v>157</v>
      </c>
      <c r="L300" s="254"/>
      <c r="M300" s="255" t="s">
        <v>77</v>
      </c>
      <c r="N300" s="256" t="s">
        <v>50</v>
      </c>
      <c r="O300" s="37"/>
      <c r="P300" s="204">
        <f>O300*H300</f>
        <v>0</v>
      </c>
      <c r="Q300" s="204">
        <v>6.0000000000000001E-3</v>
      </c>
      <c r="R300" s="204">
        <f>Q300*H300</f>
        <v>0.27466800000000002</v>
      </c>
      <c r="S300" s="204">
        <v>0</v>
      </c>
      <c r="T300" s="205">
        <f>S300*H300</f>
        <v>0</v>
      </c>
      <c r="AR300" s="19" t="s">
        <v>208</v>
      </c>
      <c r="AT300" s="19" t="s">
        <v>209</v>
      </c>
      <c r="AU300" s="19" t="s">
        <v>90</v>
      </c>
      <c r="AY300" s="19" t="s">
        <v>151</v>
      </c>
      <c r="BE300" s="206">
        <f>IF(N300="základní",J300,0)</f>
        <v>0</v>
      </c>
      <c r="BF300" s="206">
        <f>IF(N300="snížená",J300,0)</f>
        <v>0</v>
      </c>
      <c r="BG300" s="206">
        <f>IF(N300="zákl. přenesená",J300,0)</f>
        <v>0</v>
      </c>
      <c r="BH300" s="206">
        <f>IF(N300="sníž. přenesená",J300,0)</f>
        <v>0</v>
      </c>
      <c r="BI300" s="206">
        <f>IF(N300="nulová",J300,0)</f>
        <v>0</v>
      </c>
      <c r="BJ300" s="19" t="s">
        <v>90</v>
      </c>
      <c r="BK300" s="206">
        <f>ROUND(I300*H300,2)</f>
        <v>0</v>
      </c>
      <c r="BL300" s="19" t="s">
        <v>158</v>
      </c>
      <c r="BM300" s="19" t="s">
        <v>371</v>
      </c>
    </row>
    <row r="301" spans="2:65" s="1" customFormat="1" ht="40.5" x14ac:dyDescent="0.3">
      <c r="B301" s="36"/>
      <c r="C301" s="58"/>
      <c r="D301" s="207" t="s">
        <v>160</v>
      </c>
      <c r="E301" s="58"/>
      <c r="F301" s="208" t="s">
        <v>372</v>
      </c>
      <c r="G301" s="58"/>
      <c r="H301" s="58"/>
      <c r="I301" s="163"/>
      <c r="J301" s="58"/>
      <c r="K301" s="58"/>
      <c r="L301" s="56"/>
      <c r="M301" s="73"/>
      <c r="N301" s="37"/>
      <c r="O301" s="37"/>
      <c r="P301" s="37"/>
      <c r="Q301" s="37"/>
      <c r="R301" s="37"/>
      <c r="S301" s="37"/>
      <c r="T301" s="74"/>
      <c r="AT301" s="19" t="s">
        <v>160</v>
      </c>
      <c r="AU301" s="19" t="s">
        <v>90</v>
      </c>
    </row>
    <row r="302" spans="2:65" s="13" customFormat="1" x14ac:dyDescent="0.3">
      <c r="B302" s="220"/>
      <c r="C302" s="221"/>
      <c r="D302" s="222" t="s">
        <v>162</v>
      </c>
      <c r="E302" s="221"/>
      <c r="F302" s="224" t="s">
        <v>373</v>
      </c>
      <c r="G302" s="221"/>
      <c r="H302" s="225">
        <v>45.777999999999999</v>
      </c>
      <c r="I302" s="226"/>
      <c r="J302" s="221"/>
      <c r="K302" s="221"/>
      <c r="L302" s="227"/>
      <c r="M302" s="228"/>
      <c r="N302" s="229"/>
      <c r="O302" s="229"/>
      <c r="P302" s="229"/>
      <c r="Q302" s="229"/>
      <c r="R302" s="229"/>
      <c r="S302" s="229"/>
      <c r="T302" s="230"/>
      <c r="AT302" s="231" t="s">
        <v>162</v>
      </c>
      <c r="AU302" s="231" t="s">
        <v>90</v>
      </c>
      <c r="AV302" s="13" t="s">
        <v>90</v>
      </c>
      <c r="AW302" s="13" t="s">
        <v>4</v>
      </c>
      <c r="AX302" s="13" t="s">
        <v>23</v>
      </c>
      <c r="AY302" s="231" t="s">
        <v>151</v>
      </c>
    </row>
    <row r="303" spans="2:65" s="1" customFormat="1" ht="31.5" customHeight="1" x14ac:dyDescent="0.3">
      <c r="B303" s="36"/>
      <c r="C303" s="195" t="s">
        <v>374</v>
      </c>
      <c r="D303" s="195" t="s">
        <v>153</v>
      </c>
      <c r="E303" s="196" t="s">
        <v>375</v>
      </c>
      <c r="F303" s="197" t="s">
        <v>376</v>
      </c>
      <c r="G303" s="198" t="s">
        <v>156</v>
      </c>
      <c r="H303" s="199">
        <v>42.283000000000001</v>
      </c>
      <c r="I303" s="200"/>
      <c r="J303" s="201">
        <f>ROUND(I303*H303,2)</f>
        <v>0</v>
      </c>
      <c r="K303" s="197" t="s">
        <v>157</v>
      </c>
      <c r="L303" s="56"/>
      <c r="M303" s="202" t="s">
        <v>77</v>
      </c>
      <c r="N303" s="203" t="s">
        <v>50</v>
      </c>
      <c r="O303" s="37"/>
      <c r="P303" s="204">
        <f>O303*H303</f>
        <v>0</v>
      </c>
      <c r="Q303" s="204">
        <v>9.4638399999999994E-3</v>
      </c>
      <c r="R303" s="204">
        <f>Q303*H303</f>
        <v>0.40015954671999998</v>
      </c>
      <c r="S303" s="204">
        <v>0</v>
      </c>
      <c r="T303" s="205">
        <f>S303*H303</f>
        <v>0</v>
      </c>
      <c r="AR303" s="19" t="s">
        <v>158</v>
      </c>
      <c r="AT303" s="19" t="s">
        <v>153</v>
      </c>
      <c r="AU303" s="19" t="s">
        <v>90</v>
      </c>
      <c r="AY303" s="19" t="s">
        <v>151</v>
      </c>
      <c r="BE303" s="206">
        <f>IF(N303="základní",J303,0)</f>
        <v>0</v>
      </c>
      <c r="BF303" s="206">
        <f>IF(N303="snížená",J303,0)</f>
        <v>0</v>
      </c>
      <c r="BG303" s="206">
        <f>IF(N303="zákl. přenesená",J303,0)</f>
        <v>0</v>
      </c>
      <c r="BH303" s="206">
        <f>IF(N303="sníž. přenesená",J303,0)</f>
        <v>0</v>
      </c>
      <c r="BI303" s="206">
        <f>IF(N303="nulová",J303,0)</f>
        <v>0</v>
      </c>
      <c r="BJ303" s="19" t="s">
        <v>90</v>
      </c>
      <c r="BK303" s="206">
        <f>ROUND(I303*H303,2)</f>
        <v>0</v>
      </c>
      <c r="BL303" s="19" t="s">
        <v>158</v>
      </c>
      <c r="BM303" s="19" t="s">
        <v>377</v>
      </c>
    </row>
    <row r="304" spans="2:65" s="1" customFormat="1" ht="27" x14ac:dyDescent="0.3">
      <c r="B304" s="36"/>
      <c r="C304" s="58"/>
      <c r="D304" s="207" t="s">
        <v>160</v>
      </c>
      <c r="E304" s="58"/>
      <c r="F304" s="208" t="s">
        <v>378</v>
      </c>
      <c r="G304" s="58"/>
      <c r="H304" s="58"/>
      <c r="I304" s="163"/>
      <c r="J304" s="58"/>
      <c r="K304" s="58"/>
      <c r="L304" s="56"/>
      <c r="M304" s="73"/>
      <c r="N304" s="37"/>
      <c r="O304" s="37"/>
      <c r="P304" s="37"/>
      <c r="Q304" s="37"/>
      <c r="R304" s="37"/>
      <c r="S304" s="37"/>
      <c r="T304" s="74"/>
      <c r="AT304" s="19" t="s">
        <v>160</v>
      </c>
      <c r="AU304" s="19" t="s">
        <v>90</v>
      </c>
    </row>
    <row r="305" spans="2:65" s="12" customFormat="1" x14ac:dyDescent="0.3">
      <c r="B305" s="209"/>
      <c r="C305" s="210"/>
      <c r="D305" s="207" t="s">
        <v>162</v>
      </c>
      <c r="E305" s="211" t="s">
        <v>77</v>
      </c>
      <c r="F305" s="212" t="s">
        <v>204</v>
      </c>
      <c r="G305" s="210"/>
      <c r="H305" s="213" t="s">
        <v>77</v>
      </c>
      <c r="I305" s="214"/>
      <c r="J305" s="210"/>
      <c r="K305" s="210"/>
      <c r="L305" s="215"/>
      <c r="M305" s="216"/>
      <c r="N305" s="217"/>
      <c r="O305" s="217"/>
      <c r="P305" s="217"/>
      <c r="Q305" s="217"/>
      <c r="R305" s="217"/>
      <c r="S305" s="217"/>
      <c r="T305" s="218"/>
      <c r="AT305" s="219" t="s">
        <v>162</v>
      </c>
      <c r="AU305" s="219" t="s">
        <v>90</v>
      </c>
      <c r="AV305" s="12" t="s">
        <v>23</v>
      </c>
      <c r="AW305" s="12" t="s">
        <v>41</v>
      </c>
      <c r="AX305" s="12" t="s">
        <v>79</v>
      </c>
      <c r="AY305" s="219" t="s">
        <v>151</v>
      </c>
    </row>
    <row r="306" spans="2:65" s="12" customFormat="1" x14ac:dyDescent="0.3">
      <c r="B306" s="209"/>
      <c r="C306" s="210"/>
      <c r="D306" s="207" t="s">
        <v>162</v>
      </c>
      <c r="E306" s="211" t="s">
        <v>77</v>
      </c>
      <c r="F306" s="212" t="s">
        <v>379</v>
      </c>
      <c r="G306" s="210"/>
      <c r="H306" s="213" t="s">
        <v>77</v>
      </c>
      <c r="I306" s="214"/>
      <c r="J306" s="210"/>
      <c r="K306" s="210"/>
      <c r="L306" s="215"/>
      <c r="M306" s="216"/>
      <c r="N306" s="217"/>
      <c r="O306" s="217"/>
      <c r="P306" s="217"/>
      <c r="Q306" s="217"/>
      <c r="R306" s="217"/>
      <c r="S306" s="217"/>
      <c r="T306" s="218"/>
      <c r="AT306" s="219" t="s">
        <v>162</v>
      </c>
      <c r="AU306" s="219" t="s">
        <v>90</v>
      </c>
      <c r="AV306" s="12" t="s">
        <v>23</v>
      </c>
      <c r="AW306" s="12" t="s">
        <v>41</v>
      </c>
      <c r="AX306" s="12" t="s">
        <v>79</v>
      </c>
      <c r="AY306" s="219" t="s">
        <v>151</v>
      </c>
    </row>
    <row r="307" spans="2:65" s="12" customFormat="1" x14ac:dyDescent="0.3">
      <c r="B307" s="209"/>
      <c r="C307" s="210"/>
      <c r="D307" s="207" t="s">
        <v>162</v>
      </c>
      <c r="E307" s="211" t="s">
        <v>77</v>
      </c>
      <c r="F307" s="212" t="s">
        <v>297</v>
      </c>
      <c r="G307" s="210"/>
      <c r="H307" s="213" t="s">
        <v>77</v>
      </c>
      <c r="I307" s="214"/>
      <c r="J307" s="210"/>
      <c r="K307" s="210"/>
      <c r="L307" s="215"/>
      <c r="M307" s="216"/>
      <c r="N307" s="217"/>
      <c r="O307" s="217"/>
      <c r="P307" s="217"/>
      <c r="Q307" s="217"/>
      <c r="R307" s="217"/>
      <c r="S307" s="217"/>
      <c r="T307" s="218"/>
      <c r="AT307" s="219" t="s">
        <v>162</v>
      </c>
      <c r="AU307" s="219" t="s">
        <v>90</v>
      </c>
      <c r="AV307" s="12" t="s">
        <v>23</v>
      </c>
      <c r="AW307" s="12" t="s">
        <v>41</v>
      </c>
      <c r="AX307" s="12" t="s">
        <v>79</v>
      </c>
      <c r="AY307" s="219" t="s">
        <v>151</v>
      </c>
    </row>
    <row r="308" spans="2:65" s="13" customFormat="1" x14ac:dyDescent="0.3">
      <c r="B308" s="220"/>
      <c r="C308" s="221"/>
      <c r="D308" s="207" t="s">
        <v>162</v>
      </c>
      <c r="E308" s="232" t="s">
        <v>77</v>
      </c>
      <c r="F308" s="233" t="s">
        <v>305</v>
      </c>
      <c r="G308" s="221"/>
      <c r="H308" s="234">
        <v>4.8600000000000003</v>
      </c>
      <c r="I308" s="226"/>
      <c r="J308" s="221"/>
      <c r="K308" s="221"/>
      <c r="L308" s="227"/>
      <c r="M308" s="228"/>
      <c r="N308" s="229"/>
      <c r="O308" s="229"/>
      <c r="P308" s="229"/>
      <c r="Q308" s="229"/>
      <c r="R308" s="229"/>
      <c r="S308" s="229"/>
      <c r="T308" s="230"/>
      <c r="AT308" s="231" t="s">
        <v>162</v>
      </c>
      <c r="AU308" s="231" t="s">
        <v>90</v>
      </c>
      <c r="AV308" s="13" t="s">
        <v>90</v>
      </c>
      <c r="AW308" s="13" t="s">
        <v>41</v>
      </c>
      <c r="AX308" s="13" t="s">
        <v>79</v>
      </c>
      <c r="AY308" s="231" t="s">
        <v>151</v>
      </c>
    </row>
    <row r="309" spans="2:65" s="13" customFormat="1" x14ac:dyDescent="0.3">
      <c r="B309" s="220"/>
      <c r="C309" s="221"/>
      <c r="D309" s="207" t="s">
        <v>162</v>
      </c>
      <c r="E309" s="232" t="s">
        <v>77</v>
      </c>
      <c r="F309" s="233" t="s">
        <v>306</v>
      </c>
      <c r="G309" s="221"/>
      <c r="H309" s="234">
        <v>6.44</v>
      </c>
      <c r="I309" s="226"/>
      <c r="J309" s="221"/>
      <c r="K309" s="221"/>
      <c r="L309" s="227"/>
      <c r="M309" s="228"/>
      <c r="N309" s="229"/>
      <c r="O309" s="229"/>
      <c r="P309" s="229"/>
      <c r="Q309" s="229"/>
      <c r="R309" s="229"/>
      <c r="S309" s="229"/>
      <c r="T309" s="230"/>
      <c r="AT309" s="231" t="s">
        <v>162</v>
      </c>
      <c r="AU309" s="231" t="s">
        <v>90</v>
      </c>
      <c r="AV309" s="13" t="s">
        <v>90</v>
      </c>
      <c r="AW309" s="13" t="s">
        <v>41</v>
      </c>
      <c r="AX309" s="13" t="s">
        <v>79</v>
      </c>
      <c r="AY309" s="231" t="s">
        <v>151</v>
      </c>
    </row>
    <row r="310" spans="2:65" s="13" customFormat="1" x14ac:dyDescent="0.3">
      <c r="B310" s="220"/>
      <c r="C310" s="221"/>
      <c r="D310" s="207" t="s">
        <v>162</v>
      </c>
      <c r="E310" s="232" t="s">
        <v>77</v>
      </c>
      <c r="F310" s="233" t="s">
        <v>307</v>
      </c>
      <c r="G310" s="221"/>
      <c r="H310" s="234">
        <v>9.7200000000000006</v>
      </c>
      <c r="I310" s="226"/>
      <c r="J310" s="221"/>
      <c r="K310" s="221"/>
      <c r="L310" s="227"/>
      <c r="M310" s="228"/>
      <c r="N310" s="229"/>
      <c r="O310" s="229"/>
      <c r="P310" s="229"/>
      <c r="Q310" s="229"/>
      <c r="R310" s="229"/>
      <c r="S310" s="229"/>
      <c r="T310" s="230"/>
      <c r="AT310" s="231" t="s">
        <v>162</v>
      </c>
      <c r="AU310" s="231" t="s">
        <v>90</v>
      </c>
      <c r="AV310" s="13" t="s">
        <v>90</v>
      </c>
      <c r="AW310" s="13" t="s">
        <v>41</v>
      </c>
      <c r="AX310" s="13" t="s">
        <v>79</v>
      </c>
      <c r="AY310" s="231" t="s">
        <v>151</v>
      </c>
    </row>
    <row r="311" spans="2:65" s="12" customFormat="1" x14ac:dyDescent="0.3">
      <c r="B311" s="209"/>
      <c r="C311" s="210"/>
      <c r="D311" s="207" t="s">
        <v>162</v>
      </c>
      <c r="E311" s="211" t="s">
        <v>77</v>
      </c>
      <c r="F311" s="212" t="s">
        <v>303</v>
      </c>
      <c r="G311" s="210"/>
      <c r="H311" s="213" t="s">
        <v>77</v>
      </c>
      <c r="I311" s="214"/>
      <c r="J311" s="210"/>
      <c r="K311" s="210"/>
      <c r="L311" s="215"/>
      <c r="M311" s="216"/>
      <c r="N311" s="217"/>
      <c r="O311" s="217"/>
      <c r="P311" s="217"/>
      <c r="Q311" s="217"/>
      <c r="R311" s="217"/>
      <c r="S311" s="217"/>
      <c r="T311" s="218"/>
      <c r="AT311" s="219" t="s">
        <v>162</v>
      </c>
      <c r="AU311" s="219" t="s">
        <v>90</v>
      </c>
      <c r="AV311" s="12" t="s">
        <v>23</v>
      </c>
      <c r="AW311" s="12" t="s">
        <v>41</v>
      </c>
      <c r="AX311" s="12" t="s">
        <v>79</v>
      </c>
      <c r="AY311" s="219" t="s">
        <v>151</v>
      </c>
    </row>
    <row r="312" spans="2:65" s="13" customFormat="1" x14ac:dyDescent="0.3">
      <c r="B312" s="220"/>
      <c r="C312" s="221"/>
      <c r="D312" s="207" t="s">
        <v>162</v>
      </c>
      <c r="E312" s="232" t="s">
        <v>77</v>
      </c>
      <c r="F312" s="233" t="s">
        <v>308</v>
      </c>
      <c r="G312" s="221"/>
      <c r="H312" s="234">
        <v>21.263000000000002</v>
      </c>
      <c r="I312" s="226"/>
      <c r="J312" s="221"/>
      <c r="K312" s="221"/>
      <c r="L312" s="227"/>
      <c r="M312" s="228"/>
      <c r="N312" s="229"/>
      <c r="O312" s="229"/>
      <c r="P312" s="229"/>
      <c r="Q312" s="229"/>
      <c r="R312" s="229"/>
      <c r="S312" s="229"/>
      <c r="T312" s="230"/>
      <c r="AT312" s="231" t="s">
        <v>162</v>
      </c>
      <c r="AU312" s="231" t="s">
        <v>90</v>
      </c>
      <c r="AV312" s="13" t="s">
        <v>90</v>
      </c>
      <c r="AW312" s="13" t="s">
        <v>41</v>
      </c>
      <c r="AX312" s="13" t="s">
        <v>79</v>
      </c>
      <c r="AY312" s="231" t="s">
        <v>151</v>
      </c>
    </row>
    <row r="313" spans="2:65" s="14" customFormat="1" x14ac:dyDescent="0.3">
      <c r="B313" s="235"/>
      <c r="C313" s="236"/>
      <c r="D313" s="222" t="s">
        <v>162</v>
      </c>
      <c r="E313" s="237" t="s">
        <v>77</v>
      </c>
      <c r="F313" s="238" t="s">
        <v>174</v>
      </c>
      <c r="G313" s="236"/>
      <c r="H313" s="239">
        <v>42.283000000000001</v>
      </c>
      <c r="I313" s="240"/>
      <c r="J313" s="236"/>
      <c r="K313" s="236"/>
      <c r="L313" s="241"/>
      <c r="M313" s="242"/>
      <c r="N313" s="243"/>
      <c r="O313" s="243"/>
      <c r="P313" s="243"/>
      <c r="Q313" s="243"/>
      <c r="R313" s="243"/>
      <c r="S313" s="243"/>
      <c r="T313" s="244"/>
      <c r="AT313" s="245" t="s">
        <v>162</v>
      </c>
      <c r="AU313" s="245" t="s">
        <v>90</v>
      </c>
      <c r="AV313" s="14" t="s">
        <v>158</v>
      </c>
      <c r="AW313" s="14" t="s">
        <v>41</v>
      </c>
      <c r="AX313" s="14" t="s">
        <v>23</v>
      </c>
      <c r="AY313" s="245" t="s">
        <v>151</v>
      </c>
    </row>
    <row r="314" spans="2:65" s="1" customFormat="1" ht="22.5" customHeight="1" x14ac:dyDescent="0.3">
      <c r="B314" s="36"/>
      <c r="C314" s="247" t="s">
        <v>380</v>
      </c>
      <c r="D314" s="247" t="s">
        <v>209</v>
      </c>
      <c r="E314" s="248" t="s">
        <v>381</v>
      </c>
      <c r="F314" s="249" t="s">
        <v>382</v>
      </c>
      <c r="G314" s="250" t="s">
        <v>156</v>
      </c>
      <c r="H314" s="251">
        <v>43.128999999999998</v>
      </c>
      <c r="I314" s="252"/>
      <c r="J314" s="253">
        <f>ROUND(I314*H314,2)</f>
        <v>0</v>
      </c>
      <c r="K314" s="249" t="s">
        <v>157</v>
      </c>
      <c r="L314" s="254"/>
      <c r="M314" s="255" t="s">
        <v>77</v>
      </c>
      <c r="N314" s="256" t="s">
        <v>50</v>
      </c>
      <c r="O314" s="37"/>
      <c r="P314" s="204">
        <f>O314*H314</f>
        <v>0</v>
      </c>
      <c r="Q314" s="204">
        <v>1.35E-2</v>
      </c>
      <c r="R314" s="204">
        <f>Q314*H314</f>
        <v>0.58224149999999997</v>
      </c>
      <c r="S314" s="204">
        <v>0</v>
      </c>
      <c r="T314" s="205">
        <f>S314*H314</f>
        <v>0</v>
      </c>
      <c r="AR314" s="19" t="s">
        <v>208</v>
      </c>
      <c r="AT314" s="19" t="s">
        <v>209</v>
      </c>
      <c r="AU314" s="19" t="s">
        <v>90</v>
      </c>
      <c r="AY314" s="19" t="s">
        <v>151</v>
      </c>
      <c r="BE314" s="206">
        <f>IF(N314="základní",J314,0)</f>
        <v>0</v>
      </c>
      <c r="BF314" s="206">
        <f>IF(N314="snížená",J314,0)</f>
        <v>0</v>
      </c>
      <c r="BG314" s="206">
        <f>IF(N314="zákl. přenesená",J314,0)</f>
        <v>0</v>
      </c>
      <c r="BH314" s="206">
        <f>IF(N314="sníž. přenesená",J314,0)</f>
        <v>0</v>
      </c>
      <c r="BI314" s="206">
        <f>IF(N314="nulová",J314,0)</f>
        <v>0</v>
      </c>
      <c r="BJ314" s="19" t="s">
        <v>90</v>
      </c>
      <c r="BK314" s="206">
        <f>ROUND(I314*H314,2)</f>
        <v>0</v>
      </c>
      <c r="BL314" s="19" t="s">
        <v>158</v>
      </c>
      <c r="BM314" s="19" t="s">
        <v>383</v>
      </c>
    </row>
    <row r="315" spans="2:65" s="1" customFormat="1" ht="40.5" x14ac:dyDescent="0.3">
      <c r="B315" s="36"/>
      <c r="C315" s="58"/>
      <c r="D315" s="207" t="s">
        <v>160</v>
      </c>
      <c r="E315" s="58"/>
      <c r="F315" s="208" t="s">
        <v>384</v>
      </c>
      <c r="G315" s="58"/>
      <c r="H315" s="58"/>
      <c r="I315" s="163"/>
      <c r="J315" s="58"/>
      <c r="K315" s="58"/>
      <c r="L315" s="56"/>
      <c r="M315" s="73"/>
      <c r="N315" s="37"/>
      <c r="O315" s="37"/>
      <c r="P315" s="37"/>
      <c r="Q315" s="37"/>
      <c r="R315" s="37"/>
      <c r="S315" s="37"/>
      <c r="T315" s="74"/>
      <c r="AT315" s="19" t="s">
        <v>160</v>
      </c>
      <c r="AU315" s="19" t="s">
        <v>90</v>
      </c>
    </row>
    <row r="316" spans="2:65" s="13" customFormat="1" x14ac:dyDescent="0.3">
      <c r="B316" s="220"/>
      <c r="C316" s="221"/>
      <c r="D316" s="222" t="s">
        <v>162</v>
      </c>
      <c r="E316" s="221"/>
      <c r="F316" s="224" t="s">
        <v>385</v>
      </c>
      <c r="G316" s="221"/>
      <c r="H316" s="225">
        <v>43.128999999999998</v>
      </c>
      <c r="I316" s="226"/>
      <c r="J316" s="221"/>
      <c r="K316" s="221"/>
      <c r="L316" s="227"/>
      <c r="M316" s="228"/>
      <c r="N316" s="229"/>
      <c r="O316" s="229"/>
      <c r="P316" s="229"/>
      <c r="Q316" s="229"/>
      <c r="R316" s="229"/>
      <c r="S316" s="229"/>
      <c r="T316" s="230"/>
      <c r="AT316" s="231" t="s">
        <v>162</v>
      </c>
      <c r="AU316" s="231" t="s">
        <v>90</v>
      </c>
      <c r="AV316" s="13" t="s">
        <v>90</v>
      </c>
      <c r="AW316" s="13" t="s">
        <v>4</v>
      </c>
      <c r="AX316" s="13" t="s">
        <v>23</v>
      </c>
      <c r="AY316" s="231" t="s">
        <v>151</v>
      </c>
    </row>
    <row r="317" spans="2:65" s="1" customFormat="1" ht="22.5" customHeight="1" x14ac:dyDescent="0.3">
      <c r="B317" s="36"/>
      <c r="C317" s="195" t="s">
        <v>386</v>
      </c>
      <c r="D317" s="195" t="s">
        <v>153</v>
      </c>
      <c r="E317" s="196" t="s">
        <v>387</v>
      </c>
      <c r="F317" s="197" t="s">
        <v>388</v>
      </c>
      <c r="G317" s="198" t="s">
        <v>156</v>
      </c>
      <c r="H317" s="199">
        <v>44.88</v>
      </c>
      <c r="I317" s="200"/>
      <c r="J317" s="201">
        <f>ROUND(I317*H317,2)</f>
        <v>0</v>
      </c>
      <c r="K317" s="197" t="s">
        <v>157</v>
      </c>
      <c r="L317" s="56"/>
      <c r="M317" s="202" t="s">
        <v>77</v>
      </c>
      <c r="N317" s="203" t="s">
        <v>50</v>
      </c>
      <c r="O317" s="37"/>
      <c r="P317" s="204">
        <f>O317*H317</f>
        <v>0</v>
      </c>
      <c r="Q317" s="204">
        <v>3.48E-3</v>
      </c>
      <c r="R317" s="204">
        <f>Q317*H317</f>
        <v>0.1561824</v>
      </c>
      <c r="S317" s="204">
        <v>0</v>
      </c>
      <c r="T317" s="205">
        <f>S317*H317</f>
        <v>0</v>
      </c>
      <c r="AR317" s="19" t="s">
        <v>158</v>
      </c>
      <c r="AT317" s="19" t="s">
        <v>153</v>
      </c>
      <c r="AU317" s="19" t="s">
        <v>90</v>
      </c>
      <c r="AY317" s="19" t="s">
        <v>151</v>
      </c>
      <c r="BE317" s="206">
        <f>IF(N317="základní",J317,0)</f>
        <v>0</v>
      </c>
      <c r="BF317" s="206">
        <f>IF(N317="snížená",J317,0)</f>
        <v>0</v>
      </c>
      <c r="BG317" s="206">
        <f>IF(N317="zákl. přenesená",J317,0)</f>
        <v>0</v>
      </c>
      <c r="BH317" s="206">
        <f>IF(N317="sníž. přenesená",J317,0)</f>
        <v>0</v>
      </c>
      <c r="BI317" s="206">
        <f>IF(N317="nulová",J317,0)</f>
        <v>0</v>
      </c>
      <c r="BJ317" s="19" t="s">
        <v>90</v>
      </c>
      <c r="BK317" s="206">
        <f>ROUND(I317*H317,2)</f>
        <v>0</v>
      </c>
      <c r="BL317" s="19" t="s">
        <v>158</v>
      </c>
      <c r="BM317" s="19" t="s">
        <v>389</v>
      </c>
    </row>
    <row r="318" spans="2:65" s="1" customFormat="1" ht="27" x14ac:dyDescent="0.3">
      <c r="B318" s="36"/>
      <c r="C318" s="58"/>
      <c r="D318" s="207" t="s">
        <v>160</v>
      </c>
      <c r="E318" s="58"/>
      <c r="F318" s="208" t="s">
        <v>390</v>
      </c>
      <c r="G318" s="58"/>
      <c r="H318" s="58"/>
      <c r="I318" s="163"/>
      <c r="J318" s="58"/>
      <c r="K318" s="58"/>
      <c r="L318" s="56"/>
      <c r="M318" s="73"/>
      <c r="N318" s="37"/>
      <c r="O318" s="37"/>
      <c r="P318" s="37"/>
      <c r="Q318" s="37"/>
      <c r="R318" s="37"/>
      <c r="S318" s="37"/>
      <c r="T318" s="74"/>
      <c r="AT318" s="19" t="s">
        <v>160</v>
      </c>
      <c r="AU318" s="19" t="s">
        <v>90</v>
      </c>
    </row>
    <row r="319" spans="2:65" s="12" customFormat="1" x14ac:dyDescent="0.3">
      <c r="B319" s="209"/>
      <c r="C319" s="210"/>
      <c r="D319" s="207" t="s">
        <v>162</v>
      </c>
      <c r="E319" s="211" t="s">
        <v>77</v>
      </c>
      <c r="F319" s="212" t="s">
        <v>163</v>
      </c>
      <c r="G319" s="210"/>
      <c r="H319" s="213" t="s">
        <v>77</v>
      </c>
      <c r="I319" s="214"/>
      <c r="J319" s="210"/>
      <c r="K319" s="210"/>
      <c r="L319" s="215"/>
      <c r="M319" s="216"/>
      <c r="N319" s="217"/>
      <c r="O319" s="217"/>
      <c r="P319" s="217"/>
      <c r="Q319" s="217"/>
      <c r="R319" s="217"/>
      <c r="S319" s="217"/>
      <c r="T319" s="218"/>
      <c r="AT319" s="219" t="s">
        <v>162</v>
      </c>
      <c r="AU319" s="219" t="s">
        <v>90</v>
      </c>
      <c r="AV319" s="12" t="s">
        <v>23</v>
      </c>
      <c r="AW319" s="12" t="s">
        <v>41</v>
      </c>
      <c r="AX319" s="12" t="s">
        <v>79</v>
      </c>
      <c r="AY319" s="219" t="s">
        <v>151</v>
      </c>
    </row>
    <row r="320" spans="2:65" s="13" customFormat="1" x14ac:dyDescent="0.3">
      <c r="B320" s="220"/>
      <c r="C320" s="221"/>
      <c r="D320" s="222" t="s">
        <v>162</v>
      </c>
      <c r="E320" s="223" t="s">
        <v>77</v>
      </c>
      <c r="F320" s="224" t="s">
        <v>391</v>
      </c>
      <c r="G320" s="221"/>
      <c r="H320" s="225">
        <v>44.88</v>
      </c>
      <c r="I320" s="226"/>
      <c r="J320" s="221"/>
      <c r="K320" s="221"/>
      <c r="L320" s="227"/>
      <c r="M320" s="228"/>
      <c r="N320" s="229"/>
      <c r="O320" s="229"/>
      <c r="P320" s="229"/>
      <c r="Q320" s="229"/>
      <c r="R320" s="229"/>
      <c r="S320" s="229"/>
      <c r="T320" s="230"/>
      <c r="AT320" s="231" t="s">
        <v>162</v>
      </c>
      <c r="AU320" s="231" t="s">
        <v>90</v>
      </c>
      <c r="AV320" s="13" t="s">
        <v>90</v>
      </c>
      <c r="AW320" s="13" t="s">
        <v>41</v>
      </c>
      <c r="AX320" s="13" t="s">
        <v>23</v>
      </c>
      <c r="AY320" s="231" t="s">
        <v>151</v>
      </c>
    </row>
    <row r="321" spans="2:65" s="1" customFormat="1" ht="22.5" customHeight="1" x14ac:dyDescent="0.3">
      <c r="B321" s="36"/>
      <c r="C321" s="195" t="s">
        <v>392</v>
      </c>
      <c r="D321" s="195" t="s">
        <v>153</v>
      </c>
      <c r="E321" s="196" t="s">
        <v>393</v>
      </c>
      <c r="F321" s="197" t="s">
        <v>394</v>
      </c>
      <c r="G321" s="198" t="s">
        <v>156</v>
      </c>
      <c r="H321" s="199">
        <v>1042.143</v>
      </c>
      <c r="I321" s="200"/>
      <c r="J321" s="201">
        <f>ROUND(I321*H321,2)</f>
        <v>0</v>
      </c>
      <c r="K321" s="197" t="s">
        <v>157</v>
      </c>
      <c r="L321" s="56"/>
      <c r="M321" s="202" t="s">
        <v>77</v>
      </c>
      <c r="N321" s="203" t="s">
        <v>50</v>
      </c>
      <c r="O321" s="37"/>
      <c r="P321" s="204">
        <f>O321*H321</f>
        <v>0</v>
      </c>
      <c r="Q321" s="204">
        <v>2.63E-4</v>
      </c>
      <c r="R321" s="204">
        <f>Q321*H321</f>
        <v>0.27408360900000001</v>
      </c>
      <c r="S321" s="204">
        <v>0</v>
      </c>
      <c r="T321" s="205">
        <f>S321*H321</f>
        <v>0</v>
      </c>
      <c r="AR321" s="19" t="s">
        <v>158</v>
      </c>
      <c r="AT321" s="19" t="s">
        <v>153</v>
      </c>
      <c r="AU321" s="19" t="s">
        <v>90</v>
      </c>
      <c r="AY321" s="19" t="s">
        <v>151</v>
      </c>
      <c r="BE321" s="206">
        <f>IF(N321="základní",J321,0)</f>
        <v>0</v>
      </c>
      <c r="BF321" s="206">
        <f>IF(N321="snížená",J321,0)</f>
        <v>0</v>
      </c>
      <c r="BG321" s="206">
        <f>IF(N321="zákl. přenesená",J321,0)</f>
        <v>0</v>
      </c>
      <c r="BH321" s="206">
        <f>IF(N321="sníž. přenesená",J321,0)</f>
        <v>0</v>
      </c>
      <c r="BI321" s="206">
        <f>IF(N321="nulová",J321,0)</f>
        <v>0</v>
      </c>
      <c r="BJ321" s="19" t="s">
        <v>90</v>
      </c>
      <c r="BK321" s="206">
        <f>ROUND(I321*H321,2)</f>
        <v>0</v>
      </c>
      <c r="BL321" s="19" t="s">
        <v>158</v>
      </c>
      <c r="BM321" s="19" t="s">
        <v>395</v>
      </c>
    </row>
    <row r="322" spans="2:65" s="1" customFormat="1" ht="27" x14ac:dyDescent="0.3">
      <c r="B322" s="36"/>
      <c r="C322" s="58"/>
      <c r="D322" s="207" t="s">
        <v>160</v>
      </c>
      <c r="E322" s="58"/>
      <c r="F322" s="208" t="s">
        <v>396</v>
      </c>
      <c r="G322" s="58"/>
      <c r="H322" s="58"/>
      <c r="I322" s="163"/>
      <c r="J322" s="58"/>
      <c r="K322" s="58"/>
      <c r="L322" s="56"/>
      <c r="M322" s="73"/>
      <c r="N322" s="37"/>
      <c r="O322" s="37"/>
      <c r="P322" s="37"/>
      <c r="Q322" s="37"/>
      <c r="R322" s="37"/>
      <c r="S322" s="37"/>
      <c r="T322" s="74"/>
      <c r="AT322" s="19" t="s">
        <v>160</v>
      </c>
      <c r="AU322" s="19" t="s">
        <v>90</v>
      </c>
    </row>
    <row r="323" spans="2:65" s="12" customFormat="1" x14ac:dyDescent="0.3">
      <c r="B323" s="209"/>
      <c r="C323" s="210"/>
      <c r="D323" s="207" t="s">
        <v>162</v>
      </c>
      <c r="E323" s="211" t="s">
        <v>77</v>
      </c>
      <c r="F323" s="212" t="s">
        <v>397</v>
      </c>
      <c r="G323" s="210"/>
      <c r="H323" s="213" t="s">
        <v>77</v>
      </c>
      <c r="I323" s="214"/>
      <c r="J323" s="210"/>
      <c r="K323" s="210"/>
      <c r="L323" s="215"/>
      <c r="M323" s="216"/>
      <c r="N323" s="217"/>
      <c r="O323" s="217"/>
      <c r="P323" s="217"/>
      <c r="Q323" s="217"/>
      <c r="R323" s="217"/>
      <c r="S323" s="217"/>
      <c r="T323" s="218"/>
      <c r="AT323" s="219" t="s">
        <v>162</v>
      </c>
      <c r="AU323" s="219" t="s">
        <v>90</v>
      </c>
      <c r="AV323" s="12" t="s">
        <v>23</v>
      </c>
      <c r="AW323" s="12" t="s">
        <v>41</v>
      </c>
      <c r="AX323" s="12" t="s">
        <v>79</v>
      </c>
      <c r="AY323" s="219" t="s">
        <v>151</v>
      </c>
    </row>
    <row r="324" spans="2:65" s="12" customFormat="1" x14ac:dyDescent="0.3">
      <c r="B324" s="209"/>
      <c r="C324" s="210"/>
      <c r="D324" s="207" t="s">
        <v>162</v>
      </c>
      <c r="E324" s="211" t="s">
        <v>77</v>
      </c>
      <c r="F324" s="212" t="s">
        <v>398</v>
      </c>
      <c r="G324" s="210"/>
      <c r="H324" s="213" t="s">
        <v>77</v>
      </c>
      <c r="I324" s="214"/>
      <c r="J324" s="210"/>
      <c r="K324" s="210"/>
      <c r="L324" s="215"/>
      <c r="M324" s="216"/>
      <c r="N324" s="217"/>
      <c r="O324" s="217"/>
      <c r="P324" s="217"/>
      <c r="Q324" s="217"/>
      <c r="R324" s="217"/>
      <c r="S324" s="217"/>
      <c r="T324" s="218"/>
      <c r="AT324" s="219" t="s">
        <v>162</v>
      </c>
      <c r="AU324" s="219" t="s">
        <v>90</v>
      </c>
      <c r="AV324" s="12" t="s">
        <v>23</v>
      </c>
      <c r="AW324" s="12" t="s">
        <v>41</v>
      </c>
      <c r="AX324" s="12" t="s">
        <v>79</v>
      </c>
      <c r="AY324" s="219" t="s">
        <v>151</v>
      </c>
    </row>
    <row r="325" spans="2:65" s="13" customFormat="1" x14ac:dyDescent="0.3">
      <c r="B325" s="220"/>
      <c r="C325" s="221"/>
      <c r="D325" s="207" t="s">
        <v>162</v>
      </c>
      <c r="E325" s="232" t="s">
        <v>77</v>
      </c>
      <c r="F325" s="233" t="s">
        <v>399</v>
      </c>
      <c r="G325" s="221"/>
      <c r="H325" s="234">
        <v>1048.905</v>
      </c>
      <c r="I325" s="226"/>
      <c r="J325" s="221"/>
      <c r="K325" s="221"/>
      <c r="L325" s="227"/>
      <c r="M325" s="228"/>
      <c r="N325" s="229"/>
      <c r="O325" s="229"/>
      <c r="P325" s="229"/>
      <c r="Q325" s="229"/>
      <c r="R325" s="229"/>
      <c r="S325" s="229"/>
      <c r="T325" s="230"/>
      <c r="AT325" s="231" t="s">
        <v>162</v>
      </c>
      <c r="AU325" s="231" t="s">
        <v>90</v>
      </c>
      <c r="AV325" s="13" t="s">
        <v>90</v>
      </c>
      <c r="AW325" s="13" t="s">
        <v>41</v>
      </c>
      <c r="AX325" s="13" t="s">
        <v>79</v>
      </c>
      <c r="AY325" s="231" t="s">
        <v>151</v>
      </c>
    </row>
    <row r="326" spans="2:65" s="13" customFormat="1" x14ac:dyDescent="0.3">
      <c r="B326" s="220"/>
      <c r="C326" s="221"/>
      <c r="D326" s="207" t="s">
        <v>162</v>
      </c>
      <c r="E326" s="232" t="s">
        <v>77</v>
      </c>
      <c r="F326" s="233" t="s">
        <v>400</v>
      </c>
      <c r="G326" s="221"/>
      <c r="H326" s="234">
        <v>272.61799999999999</v>
      </c>
      <c r="I326" s="226"/>
      <c r="J326" s="221"/>
      <c r="K326" s="221"/>
      <c r="L326" s="227"/>
      <c r="M326" s="228"/>
      <c r="N326" s="229"/>
      <c r="O326" s="229"/>
      <c r="P326" s="229"/>
      <c r="Q326" s="229"/>
      <c r="R326" s="229"/>
      <c r="S326" s="229"/>
      <c r="T326" s="230"/>
      <c r="AT326" s="231" t="s">
        <v>162</v>
      </c>
      <c r="AU326" s="231" t="s">
        <v>90</v>
      </c>
      <c r="AV326" s="13" t="s">
        <v>90</v>
      </c>
      <c r="AW326" s="13" t="s">
        <v>41</v>
      </c>
      <c r="AX326" s="13" t="s">
        <v>79</v>
      </c>
      <c r="AY326" s="231" t="s">
        <v>151</v>
      </c>
    </row>
    <row r="327" spans="2:65" s="13" customFormat="1" x14ac:dyDescent="0.3">
      <c r="B327" s="220"/>
      <c r="C327" s="221"/>
      <c r="D327" s="207" t="s">
        <v>162</v>
      </c>
      <c r="E327" s="232" t="s">
        <v>77</v>
      </c>
      <c r="F327" s="233" t="s">
        <v>401</v>
      </c>
      <c r="G327" s="221"/>
      <c r="H327" s="234">
        <v>-52</v>
      </c>
      <c r="I327" s="226"/>
      <c r="J327" s="221"/>
      <c r="K327" s="221"/>
      <c r="L327" s="227"/>
      <c r="M327" s="228"/>
      <c r="N327" s="229"/>
      <c r="O327" s="229"/>
      <c r="P327" s="229"/>
      <c r="Q327" s="229"/>
      <c r="R327" s="229"/>
      <c r="S327" s="229"/>
      <c r="T327" s="230"/>
      <c r="AT327" s="231" t="s">
        <v>162</v>
      </c>
      <c r="AU327" s="231" t="s">
        <v>90</v>
      </c>
      <c r="AV327" s="13" t="s">
        <v>90</v>
      </c>
      <c r="AW327" s="13" t="s">
        <v>41</v>
      </c>
      <c r="AX327" s="13" t="s">
        <v>79</v>
      </c>
      <c r="AY327" s="231" t="s">
        <v>151</v>
      </c>
    </row>
    <row r="328" spans="2:65" s="12" customFormat="1" x14ac:dyDescent="0.3">
      <c r="B328" s="209"/>
      <c r="C328" s="210"/>
      <c r="D328" s="207" t="s">
        <v>162</v>
      </c>
      <c r="E328" s="211" t="s">
        <v>77</v>
      </c>
      <c r="F328" s="212" t="s">
        <v>402</v>
      </c>
      <c r="G328" s="210"/>
      <c r="H328" s="213" t="s">
        <v>77</v>
      </c>
      <c r="I328" s="214"/>
      <c r="J328" s="210"/>
      <c r="K328" s="210"/>
      <c r="L328" s="215"/>
      <c r="M328" s="216"/>
      <c r="N328" s="217"/>
      <c r="O328" s="217"/>
      <c r="P328" s="217"/>
      <c r="Q328" s="217"/>
      <c r="R328" s="217"/>
      <c r="S328" s="217"/>
      <c r="T328" s="218"/>
      <c r="AT328" s="219" t="s">
        <v>162</v>
      </c>
      <c r="AU328" s="219" t="s">
        <v>90</v>
      </c>
      <c r="AV328" s="12" t="s">
        <v>23</v>
      </c>
      <c r="AW328" s="12" t="s">
        <v>41</v>
      </c>
      <c r="AX328" s="12" t="s">
        <v>79</v>
      </c>
      <c r="AY328" s="219" t="s">
        <v>151</v>
      </c>
    </row>
    <row r="329" spans="2:65" s="12" customFormat="1" x14ac:dyDescent="0.3">
      <c r="B329" s="209"/>
      <c r="C329" s="210"/>
      <c r="D329" s="207" t="s">
        <v>162</v>
      </c>
      <c r="E329" s="211" t="s">
        <v>77</v>
      </c>
      <c r="F329" s="212" t="s">
        <v>229</v>
      </c>
      <c r="G329" s="210"/>
      <c r="H329" s="213" t="s">
        <v>77</v>
      </c>
      <c r="I329" s="214"/>
      <c r="J329" s="210"/>
      <c r="K329" s="210"/>
      <c r="L329" s="215"/>
      <c r="M329" s="216"/>
      <c r="N329" s="217"/>
      <c r="O329" s="217"/>
      <c r="P329" s="217"/>
      <c r="Q329" s="217"/>
      <c r="R329" s="217"/>
      <c r="S329" s="217"/>
      <c r="T329" s="218"/>
      <c r="AT329" s="219" t="s">
        <v>162</v>
      </c>
      <c r="AU329" s="219" t="s">
        <v>90</v>
      </c>
      <c r="AV329" s="12" t="s">
        <v>23</v>
      </c>
      <c r="AW329" s="12" t="s">
        <v>41</v>
      </c>
      <c r="AX329" s="12" t="s">
        <v>79</v>
      </c>
      <c r="AY329" s="219" t="s">
        <v>151</v>
      </c>
    </row>
    <row r="330" spans="2:65" s="12" customFormat="1" x14ac:dyDescent="0.3">
      <c r="B330" s="209"/>
      <c r="C330" s="210"/>
      <c r="D330" s="207" t="s">
        <v>162</v>
      </c>
      <c r="E330" s="211" t="s">
        <v>77</v>
      </c>
      <c r="F330" s="212" t="s">
        <v>403</v>
      </c>
      <c r="G330" s="210"/>
      <c r="H330" s="213" t="s">
        <v>77</v>
      </c>
      <c r="I330" s="214"/>
      <c r="J330" s="210"/>
      <c r="K330" s="210"/>
      <c r="L330" s="215"/>
      <c r="M330" s="216"/>
      <c r="N330" s="217"/>
      <c r="O330" s="217"/>
      <c r="P330" s="217"/>
      <c r="Q330" s="217"/>
      <c r="R330" s="217"/>
      <c r="S330" s="217"/>
      <c r="T330" s="218"/>
      <c r="AT330" s="219" t="s">
        <v>162</v>
      </c>
      <c r="AU330" s="219" t="s">
        <v>90</v>
      </c>
      <c r="AV330" s="12" t="s">
        <v>23</v>
      </c>
      <c r="AW330" s="12" t="s">
        <v>41</v>
      </c>
      <c r="AX330" s="12" t="s">
        <v>79</v>
      </c>
      <c r="AY330" s="219" t="s">
        <v>151</v>
      </c>
    </row>
    <row r="331" spans="2:65" s="13" customFormat="1" x14ac:dyDescent="0.3">
      <c r="B331" s="220"/>
      <c r="C331" s="221"/>
      <c r="D331" s="207" t="s">
        <v>162</v>
      </c>
      <c r="E331" s="232" t="s">
        <v>77</v>
      </c>
      <c r="F331" s="233" t="s">
        <v>404</v>
      </c>
      <c r="G331" s="221"/>
      <c r="H331" s="234">
        <v>17.940000000000001</v>
      </c>
      <c r="I331" s="226"/>
      <c r="J331" s="221"/>
      <c r="K331" s="221"/>
      <c r="L331" s="227"/>
      <c r="M331" s="228"/>
      <c r="N331" s="229"/>
      <c r="O331" s="229"/>
      <c r="P331" s="229"/>
      <c r="Q331" s="229"/>
      <c r="R331" s="229"/>
      <c r="S331" s="229"/>
      <c r="T331" s="230"/>
      <c r="AT331" s="231" t="s">
        <v>162</v>
      </c>
      <c r="AU331" s="231" t="s">
        <v>90</v>
      </c>
      <c r="AV331" s="13" t="s">
        <v>90</v>
      </c>
      <c r="AW331" s="13" t="s">
        <v>41</v>
      </c>
      <c r="AX331" s="13" t="s">
        <v>79</v>
      </c>
      <c r="AY331" s="231" t="s">
        <v>151</v>
      </c>
    </row>
    <row r="332" spans="2:65" s="13" customFormat="1" x14ac:dyDescent="0.3">
      <c r="B332" s="220"/>
      <c r="C332" s="221"/>
      <c r="D332" s="207" t="s">
        <v>162</v>
      </c>
      <c r="E332" s="232" t="s">
        <v>77</v>
      </c>
      <c r="F332" s="233" t="s">
        <v>405</v>
      </c>
      <c r="G332" s="221"/>
      <c r="H332" s="234">
        <v>10.56</v>
      </c>
      <c r="I332" s="226"/>
      <c r="J332" s="221"/>
      <c r="K332" s="221"/>
      <c r="L332" s="227"/>
      <c r="M332" s="228"/>
      <c r="N332" s="229"/>
      <c r="O332" s="229"/>
      <c r="P332" s="229"/>
      <c r="Q332" s="229"/>
      <c r="R332" s="229"/>
      <c r="S332" s="229"/>
      <c r="T332" s="230"/>
      <c r="AT332" s="231" t="s">
        <v>162</v>
      </c>
      <c r="AU332" s="231" t="s">
        <v>90</v>
      </c>
      <c r="AV332" s="13" t="s">
        <v>90</v>
      </c>
      <c r="AW332" s="13" t="s">
        <v>41</v>
      </c>
      <c r="AX332" s="13" t="s">
        <v>79</v>
      </c>
      <c r="AY332" s="231" t="s">
        <v>151</v>
      </c>
    </row>
    <row r="333" spans="2:65" s="13" customFormat="1" x14ac:dyDescent="0.3">
      <c r="B333" s="220"/>
      <c r="C333" s="221"/>
      <c r="D333" s="207" t="s">
        <v>162</v>
      </c>
      <c r="E333" s="232" t="s">
        <v>77</v>
      </c>
      <c r="F333" s="233" t="s">
        <v>406</v>
      </c>
      <c r="G333" s="221"/>
      <c r="H333" s="234">
        <v>0.45</v>
      </c>
      <c r="I333" s="226"/>
      <c r="J333" s="221"/>
      <c r="K333" s="221"/>
      <c r="L333" s="227"/>
      <c r="M333" s="228"/>
      <c r="N333" s="229"/>
      <c r="O333" s="229"/>
      <c r="P333" s="229"/>
      <c r="Q333" s="229"/>
      <c r="R333" s="229"/>
      <c r="S333" s="229"/>
      <c r="T333" s="230"/>
      <c r="AT333" s="231" t="s">
        <v>162</v>
      </c>
      <c r="AU333" s="231" t="s">
        <v>90</v>
      </c>
      <c r="AV333" s="13" t="s">
        <v>90</v>
      </c>
      <c r="AW333" s="13" t="s">
        <v>41</v>
      </c>
      <c r="AX333" s="13" t="s">
        <v>79</v>
      </c>
      <c r="AY333" s="231" t="s">
        <v>151</v>
      </c>
    </row>
    <row r="334" spans="2:65" s="12" customFormat="1" x14ac:dyDescent="0.3">
      <c r="B334" s="209"/>
      <c r="C334" s="210"/>
      <c r="D334" s="207" t="s">
        <v>162</v>
      </c>
      <c r="E334" s="211" t="s">
        <v>77</v>
      </c>
      <c r="F334" s="212" t="s">
        <v>407</v>
      </c>
      <c r="G334" s="210"/>
      <c r="H334" s="213" t="s">
        <v>77</v>
      </c>
      <c r="I334" s="214"/>
      <c r="J334" s="210"/>
      <c r="K334" s="210"/>
      <c r="L334" s="215"/>
      <c r="M334" s="216"/>
      <c r="N334" s="217"/>
      <c r="O334" s="217"/>
      <c r="P334" s="217"/>
      <c r="Q334" s="217"/>
      <c r="R334" s="217"/>
      <c r="S334" s="217"/>
      <c r="T334" s="218"/>
      <c r="AT334" s="219" t="s">
        <v>162</v>
      </c>
      <c r="AU334" s="219" t="s">
        <v>90</v>
      </c>
      <c r="AV334" s="12" t="s">
        <v>23</v>
      </c>
      <c r="AW334" s="12" t="s">
        <v>41</v>
      </c>
      <c r="AX334" s="12" t="s">
        <v>79</v>
      </c>
      <c r="AY334" s="219" t="s">
        <v>151</v>
      </c>
    </row>
    <row r="335" spans="2:65" s="13" customFormat="1" x14ac:dyDescent="0.3">
      <c r="B335" s="220"/>
      <c r="C335" s="221"/>
      <c r="D335" s="207" t="s">
        <v>162</v>
      </c>
      <c r="E335" s="232" t="s">
        <v>77</v>
      </c>
      <c r="F335" s="233" t="s">
        <v>408</v>
      </c>
      <c r="G335" s="221"/>
      <c r="H335" s="234">
        <v>0.52500000000000002</v>
      </c>
      <c r="I335" s="226"/>
      <c r="J335" s="221"/>
      <c r="K335" s="221"/>
      <c r="L335" s="227"/>
      <c r="M335" s="228"/>
      <c r="N335" s="229"/>
      <c r="O335" s="229"/>
      <c r="P335" s="229"/>
      <c r="Q335" s="229"/>
      <c r="R335" s="229"/>
      <c r="S335" s="229"/>
      <c r="T335" s="230"/>
      <c r="AT335" s="231" t="s">
        <v>162</v>
      </c>
      <c r="AU335" s="231" t="s">
        <v>90</v>
      </c>
      <c r="AV335" s="13" t="s">
        <v>90</v>
      </c>
      <c r="AW335" s="13" t="s">
        <v>41</v>
      </c>
      <c r="AX335" s="13" t="s">
        <v>79</v>
      </c>
      <c r="AY335" s="231" t="s">
        <v>151</v>
      </c>
    </row>
    <row r="336" spans="2:65" s="12" customFormat="1" x14ac:dyDescent="0.3">
      <c r="B336" s="209"/>
      <c r="C336" s="210"/>
      <c r="D336" s="207" t="s">
        <v>162</v>
      </c>
      <c r="E336" s="211" t="s">
        <v>77</v>
      </c>
      <c r="F336" s="212" t="s">
        <v>409</v>
      </c>
      <c r="G336" s="210"/>
      <c r="H336" s="213" t="s">
        <v>77</v>
      </c>
      <c r="I336" s="214"/>
      <c r="J336" s="210"/>
      <c r="K336" s="210"/>
      <c r="L336" s="215"/>
      <c r="M336" s="216"/>
      <c r="N336" s="217"/>
      <c r="O336" s="217"/>
      <c r="P336" s="217"/>
      <c r="Q336" s="217"/>
      <c r="R336" s="217"/>
      <c r="S336" s="217"/>
      <c r="T336" s="218"/>
      <c r="AT336" s="219" t="s">
        <v>162</v>
      </c>
      <c r="AU336" s="219" t="s">
        <v>90</v>
      </c>
      <c r="AV336" s="12" t="s">
        <v>23</v>
      </c>
      <c r="AW336" s="12" t="s">
        <v>41</v>
      </c>
      <c r="AX336" s="12" t="s">
        <v>79</v>
      </c>
      <c r="AY336" s="219" t="s">
        <v>151</v>
      </c>
    </row>
    <row r="337" spans="2:51" s="13" customFormat="1" x14ac:dyDescent="0.3">
      <c r="B337" s="220"/>
      <c r="C337" s="221"/>
      <c r="D337" s="207" t="s">
        <v>162</v>
      </c>
      <c r="E337" s="232" t="s">
        <v>77</v>
      </c>
      <c r="F337" s="233" t="s">
        <v>410</v>
      </c>
      <c r="G337" s="221"/>
      <c r="H337" s="234">
        <v>2.4</v>
      </c>
      <c r="I337" s="226"/>
      <c r="J337" s="221"/>
      <c r="K337" s="221"/>
      <c r="L337" s="227"/>
      <c r="M337" s="228"/>
      <c r="N337" s="229"/>
      <c r="O337" s="229"/>
      <c r="P337" s="229"/>
      <c r="Q337" s="229"/>
      <c r="R337" s="229"/>
      <c r="S337" s="229"/>
      <c r="T337" s="230"/>
      <c r="AT337" s="231" t="s">
        <v>162</v>
      </c>
      <c r="AU337" s="231" t="s">
        <v>90</v>
      </c>
      <c r="AV337" s="13" t="s">
        <v>90</v>
      </c>
      <c r="AW337" s="13" t="s">
        <v>41</v>
      </c>
      <c r="AX337" s="13" t="s">
        <v>79</v>
      </c>
      <c r="AY337" s="231" t="s">
        <v>151</v>
      </c>
    </row>
    <row r="338" spans="2:51" s="12" customFormat="1" x14ac:dyDescent="0.3">
      <c r="B338" s="209"/>
      <c r="C338" s="210"/>
      <c r="D338" s="207" t="s">
        <v>162</v>
      </c>
      <c r="E338" s="211" t="s">
        <v>77</v>
      </c>
      <c r="F338" s="212" t="s">
        <v>232</v>
      </c>
      <c r="G338" s="210"/>
      <c r="H338" s="213" t="s">
        <v>77</v>
      </c>
      <c r="I338" s="214"/>
      <c r="J338" s="210"/>
      <c r="K338" s="210"/>
      <c r="L338" s="215"/>
      <c r="M338" s="216"/>
      <c r="N338" s="217"/>
      <c r="O338" s="217"/>
      <c r="P338" s="217"/>
      <c r="Q338" s="217"/>
      <c r="R338" s="217"/>
      <c r="S338" s="217"/>
      <c r="T338" s="218"/>
      <c r="AT338" s="219" t="s">
        <v>162</v>
      </c>
      <c r="AU338" s="219" t="s">
        <v>90</v>
      </c>
      <c r="AV338" s="12" t="s">
        <v>23</v>
      </c>
      <c r="AW338" s="12" t="s">
        <v>41</v>
      </c>
      <c r="AX338" s="12" t="s">
        <v>79</v>
      </c>
      <c r="AY338" s="219" t="s">
        <v>151</v>
      </c>
    </row>
    <row r="339" spans="2:51" s="12" customFormat="1" x14ac:dyDescent="0.3">
      <c r="B339" s="209"/>
      <c r="C339" s="210"/>
      <c r="D339" s="207" t="s">
        <v>162</v>
      </c>
      <c r="E339" s="211" t="s">
        <v>77</v>
      </c>
      <c r="F339" s="212" t="s">
        <v>403</v>
      </c>
      <c r="G339" s="210"/>
      <c r="H339" s="213" t="s">
        <v>77</v>
      </c>
      <c r="I339" s="214"/>
      <c r="J339" s="210"/>
      <c r="K339" s="210"/>
      <c r="L339" s="215"/>
      <c r="M339" s="216"/>
      <c r="N339" s="217"/>
      <c r="O339" s="217"/>
      <c r="P339" s="217"/>
      <c r="Q339" s="217"/>
      <c r="R339" s="217"/>
      <c r="S339" s="217"/>
      <c r="T339" s="218"/>
      <c r="AT339" s="219" t="s">
        <v>162</v>
      </c>
      <c r="AU339" s="219" t="s">
        <v>90</v>
      </c>
      <c r="AV339" s="12" t="s">
        <v>23</v>
      </c>
      <c r="AW339" s="12" t="s">
        <v>41</v>
      </c>
      <c r="AX339" s="12" t="s">
        <v>79</v>
      </c>
      <c r="AY339" s="219" t="s">
        <v>151</v>
      </c>
    </row>
    <row r="340" spans="2:51" s="13" customFormat="1" x14ac:dyDescent="0.3">
      <c r="B340" s="220"/>
      <c r="C340" s="221"/>
      <c r="D340" s="207" t="s">
        <v>162</v>
      </c>
      <c r="E340" s="232" t="s">
        <v>77</v>
      </c>
      <c r="F340" s="233" t="s">
        <v>405</v>
      </c>
      <c r="G340" s="221"/>
      <c r="H340" s="234">
        <v>10.56</v>
      </c>
      <c r="I340" s="226"/>
      <c r="J340" s="221"/>
      <c r="K340" s="221"/>
      <c r="L340" s="227"/>
      <c r="M340" s="228"/>
      <c r="N340" s="229"/>
      <c r="O340" s="229"/>
      <c r="P340" s="229"/>
      <c r="Q340" s="229"/>
      <c r="R340" s="229"/>
      <c r="S340" s="229"/>
      <c r="T340" s="230"/>
      <c r="AT340" s="231" t="s">
        <v>162</v>
      </c>
      <c r="AU340" s="231" t="s">
        <v>90</v>
      </c>
      <c r="AV340" s="13" t="s">
        <v>90</v>
      </c>
      <c r="AW340" s="13" t="s">
        <v>41</v>
      </c>
      <c r="AX340" s="13" t="s">
        <v>79</v>
      </c>
      <c r="AY340" s="231" t="s">
        <v>151</v>
      </c>
    </row>
    <row r="341" spans="2:51" s="13" customFormat="1" x14ac:dyDescent="0.3">
      <c r="B341" s="220"/>
      <c r="C341" s="221"/>
      <c r="D341" s="207" t="s">
        <v>162</v>
      </c>
      <c r="E341" s="232" t="s">
        <v>77</v>
      </c>
      <c r="F341" s="233" t="s">
        <v>411</v>
      </c>
      <c r="G341" s="221"/>
      <c r="H341" s="234">
        <v>4.32</v>
      </c>
      <c r="I341" s="226"/>
      <c r="J341" s="221"/>
      <c r="K341" s="221"/>
      <c r="L341" s="227"/>
      <c r="M341" s="228"/>
      <c r="N341" s="229"/>
      <c r="O341" s="229"/>
      <c r="P341" s="229"/>
      <c r="Q341" s="229"/>
      <c r="R341" s="229"/>
      <c r="S341" s="229"/>
      <c r="T341" s="230"/>
      <c r="AT341" s="231" t="s">
        <v>162</v>
      </c>
      <c r="AU341" s="231" t="s">
        <v>90</v>
      </c>
      <c r="AV341" s="13" t="s">
        <v>90</v>
      </c>
      <c r="AW341" s="13" t="s">
        <v>41</v>
      </c>
      <c r="AX341" s="13" t="s">
        <v>79</v>
      </c>
      <c r="AY341" s="231" t="s">
        <v>151</v>
      </c>
    </row>
    <row r="342" spans="2:51" s="13" customFormat="1" x14ac:dyDescent="0.3">
      <c r="B342" s="220"/>
      <c r="C342" s="221"/>
      <c r="D342" s="207" t="s">
        <v>162</v>
      </c>
      <c r="E342" s="232" t="s">
        <v>77</v>
      </c>
      <c r="F342" s="233" t="s">
        <v>412</v>
      </c>
      <c r="G342" s="221"/>
      <c r="H342" s="234">
        <v>5.46</v>
      </c>
      <c r="I342" s="226"/>
      <c r="J342" s="221"/>
      <c r="K342" s="221"/>
      <c r="L342" s="227"/>
      <c r="M342" s="228"/>
      <c r="N342" s="229"/>
      <c r="O342" s="229"/>
      <c r="P342" s="229"/>
      <c r="Q342" s="229"/>
      <c r="R342" s="229"/>
      <c r="S342" s="229"/>
      <c r="T342" s="230"/>
      <c r="AT342" s="231" t="s">
        <v>162</v>
      </c>
      <c r="AU342" s="231" t="s">
        <v>90</v>
      </c>
      <c r="AV342" s="13" t="s">
        <v>90</v>
      </c>
      <c r="AW342" s="13" t="s">
        <v>41</v>
      </c>
      <c r="AX342" s="13" t="s">
        <v>79</v>
      </c>
      <c r="AY342" s="231" t="s">
        <v>151</v>
      </c>
    </row>
    <row r="343" spans="2:51" s="13" customFormat="1" x14ac:dyDescent="0.3">
      <c r="B343" s="220"/>
      <c r="C343" s="221"/>
      <c r="D343" s="207" t="s">
        <v>162</v>
      </c>
      <c r="E343" s="232" t="s">
        <v>77</v>
      </c>
      <c r="F343" s="233" t="s">
        <v>413</v>
      </c>
      <c r="G343" s="221"/>
      <c r="H343" s="234">
        <v>4.8</v>
      </c>
      <c r="I343" s="226"/>
      <c r="J343" s="221"/>
      <c r="K343" s="221"/>
      <c r="L343" s="227"/>
      <c r="M343" s="228"/>
      <c r="N343" s="229"/>
      <c r="O343" s="229"/>
      <c r="P343" s="229"/>
      <c r="Q343" s="229"/>
      <c r="R343" s="229"/>
      <c r="S343" s="229"/>
      <c r="T343" s="230"/>
      <c r="AT343" s="231" t="s">
        <v>162</v>
      </c>
      <c r="AU343" s="231" t="s">
        <v>90</v>
      </c>
      <c r="AV343" s="13" t="s">
        <v>90</v>
      </c>
      <c r="AW343" s="13" t="s">
        <v>41</v>
      </c>
      <c r="AX343" s="13" t="s">
        <v>79</v>
      </c>
      <c r="AY343" s="231" t="s">
        <v>151</v>
      </c>
    </row>
    <row r="344" spans="2:51" s="13" customFormat="1" x14ac:dyDescent="0.3">
      <c r="B344" s="220"/>
      <c r="C344" s="221"/>
      <c r="D344" s="207" t="s">
        <v>162</v>
      </c>
      <c r="E344" s="232" t="s">
        <v>77</v>
      </c>
      <c r="F344" s="233" t="s">
        <v>414</v>
      </c>
      <c r="G344" s="221"/>
      <c r="H344" s="234">
        <v>0.76</v>
      </c>
      <c r="I344" s="226"/>
      <c r="J344" s="221"/>
      <c r="K344" s="221"/>
      <c r="L344" s="227"/>
      <c r="M344" s="228"/>
      <c r="N344" s="229"/>
      <c r="O344" s="229"/>
      <c r="P344" s="229"/>
      <c r="Q344" s="229"/>
      <c r="R344" s="229"/>
      <c r="S344" s="229"/>
      <c r="T344" s="230"/>
      <c r="AT344" s="231" t="s">
        <v>162</v>
      </c>
      <c r="AU344" s="231" t="s">
        <v>90</v>
      </c>
      <c r="AV344" s="13" t="s">
        <v>90</v>
      </c>
      <c r="AW344" s="13" t="s">
        <v>41</v>
      </c>
      <c r="AX344" s="13" t="s">
        <v>79</v>
      </c>
      <c r="AY344" s="231" t="s">
        <v>151</v>
      </c>
    </row>
    <row r="345" spans="2:51" s="13" customFormat="1" x14ac:dyDescent="0.3">
      <c r="B345" s="220"/>
      <c r="C345" s="221"/>
      <c r="D345" s="207" t="s">
        <v>162</v>
      </c>
      <c r="E345" s="232" t="s">
        <v>77</v>
      </c>
      <c r="F345" s="233" t="s">
        <v>415</v>
      </c>
      <c r="G345" s="221"/>
      <c r="H345" s="234">
        <v>8.64</v>
      </c>
      <c r="I345" s="226"/>
      <c r="J345" s="221"/>
      <c r="K345" s="221"/>
      <c r="L345" s="227"/>
      <c r="M345" s="228"/>
      <c r="N345" s="229"/>
      <c r="O345" s="229"/>
      <c r="P345" s="229"/>
      <c r="Q345" s="229"/>
      <c r="R345" s="229"/>
      <c r="S345" s="229"/>
      <c r="T345" s="230"/>
      <c r="AT345" s="231" t="s">
        <v>162</v>
      </c>
      <c r="AU345" s="231" t="s">
        <v>90</v>
      </c>
      <c r="AV345" s="13" t="s">
        <v>90</v>
      </c>
      <c r="AW345" s="13" t="s">
        <v>41</v>
      </c>
      <c r="AX345" s="13" t="s">
        <v>79</v>
      </c>
      <c r="AY345" s="231" t="s">
        <v>151</v>
      </c>
    </row>
    <row r="346" spans="2:51" s="13" customFormat="1" x14ac:dyDescent="0.3">
      <c r="B346" s="220"/>
      <c r="C346" s="221"/>
      <c r="D346" s="207" t="s">
        <v>162</v>
      </c>
      <c r="E346" s="232" t="s">
        <v>77</v>
      </c>
      <c r="F346" s="233" t="s">
        <v>416</v>
      </c>
      <c r="G346" s="221"/>
      <c r="H346" s="234">
        <v>9.92</v>
      </c>
      <c r="I346" s="226"/>
      <c r="J346" s="221"/>
      <c r="K346" s="221"/>
      <c r="L346" s="227"/>
      <c r="M346" s="228"/>
      <c r="N346" s="229"/>
      <c r="O346" s="229"/>
      <c r="P346" s="229"/>
      <c r="Q346" s="229"/>
      <c r="R346" s="229"/>
      <c r="S346" s="229"/>
      <c r="T346" s="230"/>
      <c r="AT346" s="231" t="s">
        <v>162</v>
      </c>
      <c r="AU346" s="231" t="s">
        <v>90</v>
      </c>
      <c r="AV346" s="13" t="s">
        <v>90</v>
      </c>
      <c r="AW346" s="13" t="s">
        <v>41</v>
      </c>
      <c r="AX346" s="13" t="s">
        <v>79</v>
      </c>
      <c r="AY346" s="231" t="s">
        <v>151</v>
      </c>
    </row>
    <row r="347" spans="2:51" s="13" customFormat="1" x14ac:dyDescent="0.3">
      <c r="B347" s="220"/>
      <c r="C347" s="221"/>
      <c r="D347" s="207" t="s">
        <v>162</v>
      </c>
      <c r="E347" s="232" t="s">
        <v>77</v>
      </c>
      <c r="F347" s="233" t="s">
        <v>417</v>
      </c>
      <c r="G347" s="221"/>
      <c r="H347" s="234">
        <v>0.38</v>
      </c>
      <c r="I347" s="226"/>
      <c r="J347" s="221"/>
      <c r="K347" s="221"/>
      <c r="L347" s="227"/>
      <c r="M347" s="228"/>
      <c r="N347" s="229"/>
      <c r="O347" s="229"/>
      <c r="P347" s="229"/>
      <c r="Q347" s="229"/>
      <c r="R347" s="229"/>
      <c r="S347" s="229"/>
      <c r="T347" s="230"/>
      <c r="AT347" s="231" t="s">
        <v>162</v>
      </c>
      <c r="AU347" s="231" t="s">
        <v>90</v>
      </c>
      <c r="AV347" s="13" t="s">
        <v>90</v>
      </c>
      <c r="AW347" s="13" t="s">
        <v>41</v>
      </c>
      <c r="AX347" s="13" t="s">
        <v>79</v>
      </c>
      <c r="AY347" s="231" t="s">
        <v>151</v>
      </c>
    </row>
    <row r="348" spans="2:51" s="12" customFormat="1" x14ac:dyDescent="0.3">
      <c r="B348" s="209"/>
      <c r="C348" s="210"/>
      <c r="D348" s="207" t="s">
        <v>162</v>
      </c>
      <c r="E348" s="211" t="s">
        <v>77</v>
      </c>
      <c r="F348" s="212" t="s">
        <v>407</v>
      </c>
      <c r="G348" s="210"/>
      <c r="H348" s="213" t="s">
        <v>77</v>
      </c>
      <c r="I348" s="214"/>
      <c r="J348" s="210"/>
      <c r="K348" s="210"/>
      <c r="L348" s="215"/>
      <c r="M348" s="216"/>
      <c r="N348" s="217"/>
      <c r="O348" s="217"/>
      <c r="P348" s="217"/>
      <c r="Q348" s="217"/>
      <c r="R348" s="217"/>
      <c r="S348" s="217"/>
      <c r="T348" s="218"/>
      <c r="AT348" s="219" t="s">
        <v>162</v>
      </c>
      <c r="AU348" s="219" t="s">
        <v>90</v>
      </c>
      <c r="AV348" s="12" t="s">
        <v>23</v>
      </c>
      <c r="AW348" s="12" t="s">
        <v>41</v>
      </c>
      <c r="AX348" s="12" t="s">
        <v>79</v>
      </c>
      <c r="AY348" s="219" t="s">
        <v>151</v>
      </c>
    </row>
    <row r="349" spans="2:51" s="13" customFormat="1" x14ac:dyDescent="0.3">
      <c r="B349" s="220"/>
      <c r="C349" s="221"/>
      <c r="D349" s="207" t="s">
        <v>162</v>
      </c>
      <c r="E349" s="232" t="s">
        <v>77</v>
      </c>
      <c r="F349" s="233" t="s">
        <v>408</v>
      </c>
      <c r="G349" s="221"/>
      <c r="H349" s="234">
        <v>0.52500000000000002</v>
      </c>
      <c r="I349" s="226"/>
      <c r="J349" s="221"/>
      <c r="K349" s="221"/>
      <c r="L349" s="227"/>
      <c r="M349" s="228"/>
      <c r="N349" s="229"/>
      <c r="O349" s="229"/>
      <c r="P349" s="229"/>
      <c r="Q349" s="229"/>
      <c r="R349" s="229"/>
      <c r="S349" s="229"/>
      <c r="T349" s="230"/>
      <c r="AT349" s="231" t="s">
        <v>162</v>
      </c>
      <c r="AU349" s="231" t="s">
        <v>90</v>
      </c>
      <c r="AV349" s="13" t="s">
        <v>90</v>
      </c>
      <c r="AW349" s="13" t="s">
        <v>41</v>
      </c>
      <c r="AX349" s="13" t="s">
        <v>79</v>
      </c>
      <c r="AY349" s="231" t="s">
        <v>151</v>
      </c>
    </row>
    <row r="350" spans="2:51" s="12" customFormat="1" x14ac:dyDescent="0.3">
      <c r="B350" s="209"/>
      <c r="C350" s="210"/>
      <c r="D350" s="207" t="s">
        <v>162</v>
      </c>
      <c r="E350" s="211" t="s">
        <v>77</v>
      </c>
      <c r="F350" s="212" t="s">
        <v>409</v>
      </c>
      <c r="G350" s="210"/>
      <c r="H350" s="213" t="s">
        <v>77</v>
      </c>
      <c r="I350" s="214"/>
      <c r="J350" s="210"/>
      <c r="K350" s="210"/>
      <c r="L350" s="215"/>
      <c r="M350" s="216"/>
      <c r="N350" s="217"/>
      <c r="O350" s="217"/>
      <c r="P350" s="217"/>
      <c r="Q350" s="217"/>
      <c r="R350" s="217"/>
      <c r="S350" s="217"/>
      <c r="T350" s="218"/>
      <c r="AT350" s="219" t="s">
        <v>162</v>
      </c>
      <c r="AU350" s="219" t="s">
        <v>90</v>
      </c>
      <c r="AV350" s="12" t="s">
        <v>23</v>
      </c>
      <c r="AW350" s="12" t="s">
        <v>41</v>
      </c>
      <c r="AX350" s="12" t="s">
        <v>79</v>
      </c>
      <c r="AY350" s="219" t="s">
        <v>151</v>
      </c>
    </row>
    <row r="351" spans="2:51" s="13" customFormat="1" x14ac:dyDescent="0.3">
      <c r="B351" s="220"/>
      <c r="C351" s="221"/>
      <c r="D351" s="207" t="s">
        <v>162</v>
      </c>
      <c r="E351" s="232" t="s">
        <v>77</v>
      </c>
      <c r="F351" s="233" t="s">
        <v>418</v>
      </c>
      <c r="G351" s="221"/>
      <c r="H351" s="234">
        <v>1.08</v>
      </c>
      <c r="I351" s="226"/>
      <c r="J351" s="221"/>
      <c r="K351" s="221"/>
      <c r="L351" s="227"/>
      <c r="M351" s="228"/>
      <c r="N351" s="229"/>
      <c r="O351" s="229"/>
      <c r="P351" s="229"/>
      <c r="Q351" s="229"/>
      <c r="R351" s="229"/>
      <c r="S351" s="229"/>
      <c r="T351" s="230"/>
      <c r="AT351" s="231" t="s">
        <v>162</v>
      </c>
      <c r="AU351" s="231" t="s">
        <v>90</v>
      </c>
      <c r="AV351" s="13" t="s">
        <v>90</v>
      </c>
      <c r="AW351" s="13" t="s">
        <v>41</v>
      </c>
      <c r="AX351" s="13" t="s">
        <v>79</v>
      </c>
      <c r="AY351" s="231" t="s">
        <v>151</v>
      </c>
    </row>
    <row r="352" spans="2:51" s="13" customFormat="1" x14ac:dyDescent="0.3">
      <c r="B352" s="220"/>
      <c r="C352" s="221"/>
      <c r="D352" s="207" t="s">
        <v>162</v>
      </c>
      <c r="E352" s="232" t="s">
        <v>77</v>
      </c>
      <c r="F352" s="233" t="s">
        <v>419</v>
      </c>
      <c r="G352" s="221"/>
      <c r="H352" s="234">
        <v>0.96</v>
      </c>
      <c r="I352" s="226"/>
      <c r="J352" s="221"/>
      <c r="K352" s="221"/>
      <c r="L352" s="227"/>
      <c r="M352" s="228"/>
      <c r="N352" s="229"/>
      <c r="O352" s="229"/>
      <c r="P352" s="229"/>
      <c r="Q352" s="229"/>
      <c r="R352" s="229"/>
      <c r="S352" s="229"/>
      <c r="T352" s="230"/>
      <c r="AT352" s="231" t="s">
        <v>162</v>
      </c>
      <c r="AU352" s="231" t="s">
        <v>90</v>
      </c>
      <c r="AV352" s="13" t="s">
        <v>90</v>
      </c>
      <c r="AW352" s="13" t="s">
        <v>41</v>
      </c>
      <c r="AX352" s="13" t="s">
        <v>79</v>
      </c>
      <c r="AY352" s="231" t="s">
        <v>151</v>
      </c>
    </row>
    <row r="353" spans="2:51" s="13" customFormat="1" x14ac:dyDescent="0.3">
      <c r="B353" s="220"/>
      <c r="C353" s="221"/>
      <c r="D353" s="207" t="s">
        <v>162</v>
      </c>
      <c r="E353" s="232" t="s">
        <v>77</v>
      </c>
      <c r="F353" s="233" t="s">
        <v>420</v>
      </c>
      <c r="G353" s="221"/>
      <c r="H353" s="234">
        <v>0.84</v>
      </c>
      <c r="I353" s="226"/>
      <c r="J353" s="221"/>
      <c r="K353" s="221"/>
      <c r="L353" s="227"/>
      <c r="M353" s="228"/>
      <c r="N353" s="229"/>
      <c r="O353" s="229"/>
      <c r="P353" s="229"/>
      <c r="Q353" s="229"/>
      <c r="R353" s="229"/>
      <c r="S353" s="229"/>
      <c r="T353" s="230"/>
      <c r="AT353" s="231" t="s">
        <v>162</v>
      </c>
      <c r="AU353" s="231" t="s">
        <v>90</v>
      </c>
      <c r="AV353" s="13" t="s">
        <v>90</v>
      </c>
      <c r="AW353" s="13" t="s">
        <v>41</v>
      </c>
      <c r="AX353" s="13" t="s">
        <v>79</v>
      </c>
      <c r="AY353" s="231" t="s">
        <v>151</v>
      </c>
    </row>
    <row r="354" spans="2:51" s="15" customFormat="1" x14ac:dyDescent="0.3">
      <c r="B354" s="260"/>
      <c r="C354" s="261"/>
      <c r="D354" s="207" t="s">
        <v>162</v>
      </c>
      <c r="E354" s="262" t="s">
        <v>77</v>
      </c>
      <c r="F354" s="263" t="s">
        <v>321</v>
      </c>
      <c r="G354" s="261"/>
      <c r="H354" s="264">
        <v>1349.643</v>
      </c>
      <c r="I354" s="265"/>
      <c r="J354" s="261"/>
      <c r="K354" s="261"/>
      <c r="L354" s="266"/>
      <c r="M354" s="267"/>
      <c r="N354" s="268"/>
      <c r="O354" s="268"/>
      <c r="P354" s="268"/>
      <c r="Q354" s="268"/>
      <c r="R354" s="268"/>
      <c r="S354" s="268"/>
      <c r="T354" s="269"/>
      <c r="AT354" s="270" t="s">
        <v>162</v>
      </c>
      <c r="AU354" s="270" t="s">
        <v>90</v>
      </c>
      <c r="AV354" s="15" t="s">
        <v>175</v>
      </c>
      <c r="AW354" s="15" t="s">
        <v>41</v>
      </c>
      <c r="AX354" s="15" t="s">
        <v>79</v>
      </c>
      <c r="AY354" s="270" t="s">
        <v>151</v>
      </c>
    </row>
    <row r="355" spans="2:51" s="12" customFormat="1" x14ac:dyDescent="0.3">
      <c r="B355" s="209"/>
      <c r="C355" s="210"/>
      <c r="D355" s="207" t="s">
        <v>162</v>
      </c>
      <c r="E355" s="211" t="s">
        <v>77</v>
      </c>
      <c r="F355" s="212" t="s">
        <v>421</v>
      </c>
      <c r="G355" s="210"/>
      <c r="H355" s="213" t="s">
        <v>77</v>
      </c>
      <c r="I355" s="214"/>
      <c r="J355" s="210"/>
      <c r="K355" s="210"/>
      <c r="L355" s="215"/>
      <c r="M355" s="216"/>
      <c r="N355" s="217"/>
      <c r="O355" s="217"/>
      <c r="P355" s="217"/>
      <c r="Q355" s="217"/>
      <c r="R355" s="217"/>
      <c r="S355" s="217"/>
      <c r="T355" s="218"/>
      <c r="AT355" s="219" t="s">
        <v>162</v>
      </c>
      <c r="AU355" s="219" t="s">
        <v>90</v>
      </c>
      <c r="AV355" s="12" t="s">
        <v>23</v>
      </c>
      <c r="AW355" s="12" t="s">
        <v>41</v>
      </c>
      <c r="AX355" s="12" t="s">
        <v>79</v>
      </c>
      <c r="AY355" s="219" t="s">
        <v>151</v>
      </c>
    </row>
    <row r="356" spans="2:51" s="12" customFormat="1" x14ac:dyDescent="0.3">
      <c r="B356" s="209"/>
      <c r="C356" s="210"/>
      <c r="D356" s="207" t="s">
        <v>162</v>
      </c>
      <c r="E356" s="211" t="s">
        <v>77</v>
      </c>
      <c r="F356" s="212" t="s">
        <v>229</v>
      </c>
      <c r="G356" s="210"/>
      <c r="H356" s="213" t="s">
        <v>77</v>
      </c>
      <c r="I356" s="214"/>
      <c r="J356" s="210"/>
      <c r="K356" s="210"/>
      <c r="L356" s="215"/>
      <c r="M356" s="216"/>
      <c r="N356" s="217"/>
      <c r="O356" s="217"/>
      <c r="P356" s="217"/>
      <c r="Q356" s="217"/>
      <c r="R356" s="217"/>
      <c r="S356" s="217"/>
      <c r="T356" s="218"/>
      <c r="AT356" s="219" t="s">
        <v>162</v>
      </c>
      <c r="AU356" s="219" t="s">
        <v>90</v>
      </c>
      <c r="AV356" s="12" t="s">
        <v>23</v>
      </c>
      <c r="AW356" s="12" t="s">
        <v>41</v>
      </c>
      <c r="AX356" s="12" t="s">
        <v>79</v>
      </c>
      <c r="AY356" s="219" t="s">
        <v>151</v>
      </c>
    </row>
    <row r="357" spans="2:51" s="12" customFormat="1" x14ac:dyDescent="0.3">
      <c r="B357" s="209"/>
      <c r="C357" s="210"/>
      <c r="D357" s="207" t="s">
        <v>162</v>
      </c>
      <c r="E357" s="211" t="s">
        <v>77</v>
      </c>
      <c r="F357" s="212" t="s">
        <v>403</v>
      </c>
      <c r="G357" s="210"/>
      <c r="H357" s="213" t="s">
        <v>77</v>
      </c>
      <c r="I357" s="214"/>
      <c r="J357" s="210"/>
      <c r="K357" s="210"/>
      <c r="L357" s="215"/>
      <c r="M357" s="216"/>
      <c r="N357" s="217"/>
      <c r="O357" s="217"/>
      <c r="P357" s="217"/>
      <c r="Q357" s="217"/>
      <c r="R357" s="217"/>
      <c r="S357" s="217"/>
      <c r="T357" s="218"/>
      <c r="AT357" s="219" t="s">
        <v>162</v>
      </c>
      <c r="AU357" s="219" t="s">
        <v>90</v>
      </c>
      <c r="AV357" s="12" t="s">
        <v>23</v>
      </c>
      <c r="AW357" s="12" t="s">
        <v>41</v>
      </c>
      <c r="AX357" s="12" t="s">
        <v>79</v>
      </c>
      <c r="AY357" s="219" t="s">
        <v>151</v>
      </c>
    </row>
    <row r="358" spans="2:51" s="13" customFormat="1" x14ac:dyDescent="0.3">
      <c r="B358" s="220"/>
      <c r="C358" s="221"/>
      <c r="D358" s="207" t="s">
        <v>162</v>
      </c>
      <c r="E358" s="232" t="s">
        <v>77</v>
      </c>
      <c r="F358" s="233" t="s">
        <v>422</v>
      </c>
      <c r="G358" s="221"/>
      <c r="H358" s="234">
        <v>-82.8</v>
      </c>
      <c r="I358" s="226"/>
      <c r="J358" s="221"/>
      <c r="K358" s="221"/>
      <c r="L358" s="227"/>
      <c r="M358" s="228"/>
      <c r="N358" s="229"/>
      <c r="O358" s="229"/>
      <c r="P358" s="229"/>
      <c r="Q358" s="229"/>
      <c r="R358" s="229"/>
      <c r="S358" s="229"/>
      <c r="T358" s="230"/>
      <c r="AT358" s="231" t="s">
        <v>162</v>
      </c>
      <c r="AU358" s="231" t="s">
        <v>90</v>
      </c>
      <c r="AV358" s="13" t="s">
        <v>90</v>
      </c>
      <c r="AW358" s="13" t="s">
        <v>41</v>
      </c>
      <c r="AX358" s="13" t="s">
        <v>79</v>
      </c>
      <c r="AY358" s="231" t="s">
        <v>151</v>
      </c>
    </row>
    <row r="359" spans="2:51" s="13" customFormat="1" x14ac:dyDescent="0.3">
      <c r="B359" s="220"/>
      <c r="C359" s="221"/>
      <c r="D359" s="207" t="s">
        <v>162</v>
      </c>
      <c r="E359" s="232" t="s">
        <v>77</v>
      </c>
      <c r="F359" s="233" t="s">
        <v>423</v>
      </c>
      <c r="G359" s="221"/>
      <c r="H359" s="234">
        <v>-43.2</v>
      </c>
      <c r="I359" s="226"/>
      <c r="J359" s="221"/>
      <c r="K359" s="221"/>
      <c r="L359" s="227"/>
      <c r="M359" s="228"/>
      <c r="N359" s="229"/>
      <c r="O359" s="229"/>
      <c r="P359" s="229"/>
      <c r="Q359" s="229"/>
      <c r="R359" s="229"/>
      <c r="S359" s="229"/>
      <c r="T359" s="230"/>
      <c r="AT359" s="231" t="s">
        <v>162</v>
      </c>
      <c r="AU359" s="231" t="s">
        <v>90</v>
      </c>
      <c r="AV359" s="13" t="s">
        <v>90</v>
      </c>
      <c r="AW359" s="13" t="s">
        <v>41</v>
      </c>
      <c r="AX359" s="13" t="s">
        <v>79</v>
      </c>
      <c r="AY359" s="231" t="s">
        <v>151</v>
      </c>
    </row>
    <row r="360" spans="2:51" s="13" customFormat="1" x14ac:dyDescent="0.3">
      <c r="B360" s="220"/>
      <c r="C360" s="221"/>
      <c r="D360" s="207" t="s">
        <v>162</v>
      </c>
      <c r="E360" s="232" t="s">
        <v>77</v>
      </c>
      <c r="F360" s="233" t="s">
        <v>424</v>
      </c>
      <c r="G360" s="221"/>
      <c r="H360" s="234">
        <v>-0.99</v>
      </c>
      <c r="I360" s="226"/>
      <c r="J360" s="221"/>
      <c r="K360" s="221"/>
      <c r="L360" s="227"/>
      <c r="M360" s="228"/>
      <c r="N360" s="229"/>
      <c r="O360" s="229"/>
      <c r="P360" s="229"/>
      <c r="Q360" s="229"/>
      <c r="R360" s="229"/>
      <c r="S360" s="229"/>
      <c r="T360" s="230"/>
      <c r="AT360" s="231" t="s">
        <v>162</v>
      </c>
      <c r="AU360" s="231" t="s">
        <v>90</v>
      </c>
      <c r="AV360" s="13" t="s">
        <v>90</v>
      </c>
      <c r="AW360" s="13" t="s">
        <v>41</v>
      </c>
      <c r="AX360" s="13" t="s">
        <v>79</v>
      </c>
      <c r="AY360" s="231" t="s">
        <v>151</v>
      </c>
    </row>
    <row r="361" spans="2:51" s="12" customFormat="1" x14ac:dyDescent="0.3">
      <c r="B361" s="209"/>
      <c r="C361" s="210"/>
      <c r="D361" s="207" t="s">
        <v>162</v>
      </c>
      <c r="E361" s="211" t="s">
        <v>77</v>
      </c>
      <c r="F361" s="212" t="s">
        <v>407</v>
      </c>
      <c r="G361" s="210"/>
      <c r="H361" s="213" t="s">
        <v>77</v>
      </c>
      <c r="I361" s="214"/>
      <c r="J361" s="210"/>
      <c r="K361" s="210"/>
      <c r="L361" s="215"/>
      <c r="M361" s="216"/>
      <c r="N361" s="217"/>
      <c r="O361" s="217"/>
      <c r="P361" s="217"/>
      <c r="Q361" s="217"/>
      <c r="R361" s="217"/>
      <c r="S361" s="217"/>
      <c r="T361" s="218"/>
      <c r="AT361" s="219" t="s">
        <v>162</v>
      </c>
      <c r="AU361" s="219" t="s">
        <v>90</v>
      </c>
      <c r="AV361" s="12" t="s">
        <v>23</v>
      </c>
      <c r="AW361" s="12" t="s">
        <v>41</v>
      </c>
      <c r="AX361" s="12" t="s">
        <v>79</v>
      </c>
      <c r="AY361" s="219" t="s">
        <v>151</v>
      </c>
    </row>
    <row r="362" spans="2:51" s="13" customFormat="1" x14ac:dyDescent="0.3">
      <c r="B362" s="220"/>
      <c r="C362" s="221"/>
      <c r="D362" s="207" t="s">
        <v>162</v>
      </c>
      <c r="E362" s="232" t="s">
        <v>77</v>
      </c>
      <c r="F362" s="233" t="s">
        <v>425</v>
      </c>
      <c r="G362" s="221"/>
      <c r="H362" s="234">
        <v>-2.2050000000000001</v>
      </c>
      <c r="I362" s="226"/>
      <c r="J362" s="221"/>
      <c r="K362" s="221"/>
      <c r="L362" s="227"/>
      <c r="M362" s="228"/>
      <c r="N362" s="229"/>
      <c r="O362" s="229"/>
      <c r="P362" s="229"/>
      <c r="Q362" s="229"/>
      <c r="R362" s="229"/>
      <c r="S362" s="229"/>
      <c r="T362" s="230"/>
      <c r="AT362" s="231" t="s">
        <v>162</v>
      </c>
      <c r="AU362" s="231" t="s">
        <v>90</v>
      </c>
      <c r="AV362" s="13" t="s">
        <v>90</v>
      </c>
      <c r="AW362" s="13" t="s">
        <v>41</v>
      </c>
      <c r="AX362" s="13" t="s">
        <v>79</v>
      </c>
      <c r="AY362" s="231" t="s">
        <v>151</v>
      </c>
    </row>
    <row r="363" spans="2:51" s="12" customFormat="1" x14ac:dyDescent="0.3">
      <c r="B363" s="209"/>
      <c r="C363" s="210"/>
      <c r="D363" s="207" t="s">
        <v>162</v>
      </c>
      <c r="E363" s="211" t="s">
        <v>77</v>
      </c>
      <c r="F363" s="212" t="s">
        <v>409</v>
      </c>
      <c r="G363" s="210"/>
      <c r="H363" s="213" t="s">
        <v>77</v>
      </c>
      <c r="I363" s="214"/>
      <c r="J363" s="210"/>
      <c r="K363" s="210"/>
      <c r="L363" s="215"/>
      <c r="M363" s="216"/>
      <c r="N363" s="217"/>
      <c r="O363" s="217"/>
      <c r="P363" s="217"/>
      <c r="Q363" s="217"/>
      <c r="R363" s="217"/>
      <c r="S363" s="217"/>
      <c r="T363" s="218"/>
      <c r="AT363" s="219" t="s">
        <v>162</v>
      </c>
      <c r="AU363" s="219" t="s">
        <v>90</v>
      </c>
      <c r="AV363" s="12" t="s">
        <v>23</v>
      </c>
      <c r="AW363" s="12" t="s">
        <v>41</v>
      </c>
      <c r="AX363" s="12" t="s">
        <v>79</v>
      </c>
      <c r="AY363" s="219" t="s">
        <v>151</v>
      </c>
    </row>
    <row r="364" spans="2:51" s="13" customFormat="1" x14ac:dyDescent="0.3">
      <c r="B364" s="220"/>
      <c r="C364" s="221"/>
      <c r="D364" s="207" t="s">
        <v>162</v>
      </c>
      <c r="E364" s="232" t="s">
        <v>77</v>
      </c>
      <c r="F364" s="233" t="s">
        <v>426</v>
      </c>
      <c r="G364" s="221"/>
      <c r="H364" s="234">
        <v>-5.76</v>
      </c>
      <c r="I364" s="226"/>
      <c r="J364" s="221"/>
      <c r="K364" s="221"/>
      <c r="L364" s="227"/>
      <c r="M364" s="228"/>
      <c r="N364" s="229"/>
      <c r="O364" s="229"/>
      <c r="P364" s="229"/>
      <c r="Q364" s="229"/>
      <c r="R364" s="229"/>
      <c r="S364" s="229"/>
      <c r="T364" s="230"/>
      <c r="AT364" s="231" t="s">
        <v>162</v>
      </c>
      <c r="AU364" s="231" t="s">
        <v>90</v>
      </c>
      <c r="AV364" s="13" t="s">
        <v>90</v>
      </c>
      <c r="AW364" s="13" t="s">
        <v>41</v>
      </c>
      <c r="AX364" s="13" t="s">
        <v>79</v>
      </c>
      <c r="AY364" s="231" t="s">
        <v>151</v>
      </c>
    </row>
    <row r="365" spans="2:51" s="12" customFormat="1" x14ac:dyDescent="0.3">
      <c r="B365" s="209"/>
      <c r="C365" s="210"/>
      <c r="D365" s="207" t="s">
        <v>162</v>
      </c>
      <c r="E365" s="211" t="s">
        <v>77</v>
      </c>
      <c r="F365" s="212" t="s">
        <v>232</v>
      </c>
      <c r="G365" s="210"/>
      <c r="H365" s="213" t="s">
        <v>77</v>
      </c>
      <c r="I365" s="214"/>
      <c r="J365" s="210"/>
      <c r="K365" s="210"/>
      <c r="L365" s="215"/>
      <c r="M365" s="216"/>
      <c r="N365" s="217"/>
      <c r="O365" s="217"/>
      <c r="P365" s="217"/>
      <c r="Q365" s="217"/>
      <c r="R365" s="217"/>
      <c r="S365" s="217"/>
      <c r="T365" s="218"/>
      <c r="AT365" s="219" t="s">
        <v>162</v>
      </c>
      <c r="AU365" s="219" t="s">
        <v>90</v>
      </c>
      <c r="AV365" s="12" t="s">
        <v>23</v>
      </c>
      <c r="AW365" s="12" t="s">
        <v>41</v>
      </c>
      <c r="AX365" s="12" t="s">
        <v>79</v>
      </c>
      <c r="AY365" s="219" t="s">
        <v>151</v>
      </c>
    </row>
    <row r="366" spans="2:51" s="12" customFormat="1" x14ac:dyDescent="0.3">
      <c r="B366" s="209"/>
      <c r="C366" s="210"/>
      <c r="D366" s="207" t="s">
        <v>162</v>
      </c>
      <c r="E366" s="211" t="s">
        <v>77</v>
      </c>
      <c r="F366" s="212" t="s">
        <v>403</v>
      </c>
      <c r="G366" s="210"/>
      <c r="H366" s="213" t="s">
        <v>77</v>
      </c>
      <c r="I366" s="214"/>
      <c r="J366" s="210"/>
      <c r="K366" s="210"/>
      <c r="L366" s="215"/>
      <c r="M366" s="216"/>
      <c r="N366" s="217"/>
      <c r="O366" s="217"/>
      <c r="P366" s="217"/>
      <c r="Q366" s="217"/>
      <c r="R366" s="217"/>
      <c r="S366" s="217"/>
      <c r="T366" s="218"/>
      <c r="AT366" s="219" t="s">
        <v>162</v>
      </c>
      <c r="AU366" s="219" t="s">
        <v>90</v>
      </c>
      <c r="AV366" s="12" t="s">
        <v>23</v>
      </c>
      <c r="AW366" s="12" t="s">
        <v>41</v>
      </c>
      <c r="AX366" s="12" t="s">
        <v>79</v>
      </c>
      <c r="AY366" s="219" t="s">
        <v>151</v>
      </c>
    </row>
    <row r="367" spans="2:51" s="13" customFormat="1" x14ac:dyDescent="0.3">
      <c r="B367" s="220"/>
      <c r="C367" s="221"/>
      <c r="D367" s="207" t="s">
        <v>162</v>
      </c>
      <c r="E367" s="232" t="s">
        <v>77</v>
      </c>
      <c r="F367" s="233" t="s">
        <v>423</v>
      </c>
      <c r="G367" s="221"/>
      <c r="H367" s="234">
        <v>-43.2</v>
      </c>
      <c r="I367" s="226"/>
      <c r="J367" s="221"/>
      <c r="K367" s="221"/>
      <c r="L367" s="227"/>
      <c r="M367" s="228"/>
      <c r="N367" s="229"/>
      <c r="O367" s="229"/>
      <c r="P367" s="229"/>
      <c r="Q367" s="229"/>
      <c r="R367" s="229"/>
      <c r="S367" s="229"/>
      <c r="T367" s="230"/>
      <c r="AT367" s="231" t="s">
        <v>162</v>
      </c>
      <c r="AU367" s="231" t="s">
        <v>90</v>
      </c>
      <c r="AV367" s="13" t="s">
        <v>90</v>
      </c>
      <c r="AW367" s="13" t="s">
        <v>41</v>
      </c>
      <c r="AX367" s="13" t="s">
        <v>79</v>
      </c>
      <c r="AY367" s="231" t="s">
        <v>151</v>
      </c>
    </row>
    <row r="368" spans="2:51" s="13" customFormat="1" x14ac:dyDescent="0.3">
      <c r="B368" s="220"/>
      <c r="C368" s="221"/>
      <c r="D368" s="207" t="s">
        <v>162</v>
      </c>
      <c r="E368" s="232" t="s">
        <v>77</v>
      </c>
      <c r="F368" s="233" t="s">
        <v>427</v>
      </c>
      <c r="G368" s="221"/>
      <c r="H368" s="234">
        <v>-14.4</v>
      </c>
      <c r="I368" s="226"/>
      <c r="J368" s="221"/>
      <c r="K368" s="221"/>
      <c r="L368" s="227"/>
      <c r="M368" s="228"/>
      <c r="N368" s="229"/>
      <c r="O368" s="229"/>
      <c r="P368" s="229"/>
      <c r="Q368" s="229"/>
      <c r="R368" s="229"/>
      <c r="S368" s="229"/>
      <c r="T368" s="230"/>
      <c r="AT368" s="231" t="s">
        <v>162</v>
      </c>
      <c r="AU368" s="231" t="s">
        <v>90</v>
      </c>
      <c r="AV368" s="13" t="s">
        <v>90</v>
      </c>
      <c r="AW368" s="13" t="s">
        <v>41</v>
      </c>
      <c r="AX368" s="13" t="s">
        <v>79</v>
      </c>
      <c r="AY368" s="231" t="s">
        <v>151</v>
      </c>
    </row>
    <row r="369" spans="2:65" s="13" customFormat="1" x14ac:dyDescent="0.3">
      <c r="B369" s="220"/>
      <c r="C369" s="221"/>
      <c r="D369" s="207" t="s">
        <v>162</v>
      </c>
      <c r="E369" s="232" t="s">
        <v>77</v>
      </c>
      <c r="F369" s="233" t="s">
        <v>428</v>
      </c>
      <c r="G369" s="221"/>
      <c r="H369" s="234">
        <v>-25.2</v>
      </c>
      <c r="I369" s="226"/>
      <c r="J369" s="221"/>
      <c r="K369" s="221"/>
      <c r="L369" s="227"/>
      <c r="M369" s="228"/>
      <c r="N369" s="229"/>
      <c r="O369" s="229"/>
      <c r="P369" s="229"/>
      <c r="Q369" s="229"/>
      <c r="R369" s="229"/>
      <c r="S369" s="229"/>
      <c r="T369" s="230"/>
      <c r="AT369" s="231" t="s">
        <v>162</v>
      </c>
      <c r="AU369" s="231" t="s">
        <v>90</v>
      </c>
      <c r="AV369" s="13" t="s">
        <v>90</v>
      </c>
      <c r="AW369" s="13" t="s">
        <v>41</v>
      </c>
      <c r="AX369" s="13" t="s">
        <v>79</v>
      </c>
      <c r="AY369" s="231" t="s">
        <v>151</v>
      </c>
    </row>
    <row r="370" spans="2:65" s="13" customFormat="1" x14ac:dyDescent="0.3">
      <c r="B370" s="220"/>
      <c r="C370" s="221"/>
      <c r="D370" s="207" t="s">
        <v>162</v>
      </c>
      <c r="E370" s="232" t="s">
        <v>77</v>
      </c>
      <c r="F370" s="233" t="s">
        <v>429</v>
      </c>
      <c r="G370" s="221"/>
      <c r="H370" s="234">
        <v>-18</v>
      </c>
      <c r="I370" s="226"/>
      <c r="J370" s="221"/>
      <c r="K370" s="221"/>
      <c r="L370" s="227"/>
      <c r="M370" s="228"/>
      <c r="N370" s="229"/>
      <c r="O370" s="229"/>
      <c r="P370" s="229"/>
      <c r="Q370" s="229"/>
      <c r="R370" s="229"/>
      <c r="S370" s="229"/>
      <c r="T370" s="230"/>
      <c r="AT370" s="231" t="s">
        <v>162</v>
      </c>
      <c r="AU370" s="231" t="s">
        <v>90</v>
      </c>
      <c r="AV370" s="13" t="s">
        <v>90</v>
      </c>
      <c r="AW370" s="13" t="s">
        <v>41</v>
      </c>
      <c r="AX370" s="13" t="s">
        <v>79</v>
      </c>
      <c r="AY370" s="231" t="s">
        <v>151</v>
      </c>
    </row>
    <row r="371" spans="2:65" s="13" customFormat="1" x14ac:dyDescent="0.3">
      <c r="B371" s="220"/>
      <c r="C371" s="221"/>
      <c r="D371" s="207" t="s">
        <v>162</v>
      </c>
      <c r="E371" s="232" t="s">
        <v>77</v>
      </c>
      <c r="F371" s="233" t="s">
        <v>430</v>
      </c>
      <c r="G371" s="221"/>
      <c r="H371" s="234">
        <v>-1.8</v>
      </c>
      <c r="I371" s="226"/>
      <c r="J371" s="221"/>
      <c r="K371" s="221"/>
      <c r="L371" s="227"/>
      <c r="M371" s="228"/>
      <c r="N371" s="229"/>
      <c r="O371" s="229"/>
      <c r="P371" s="229"/>
      <c r="Q371" s="229"/>
      <c r="R371" s="229"/>
      <c r="S371" s="229"/>
      <c r="T371" s="230"/>
      <c r="AT371" s="231" t="s">
        <v>162</v>
      </c>
      <c r="AU371" s="231" t="s">
        <v>90</v>
      </c>
      <c r="AV371" s="13" t="s">
        <v>90</v>
      </c>
      <c r="AW371" s="13" t="s">
        <v>41</v>
      </c>
      <c r="AX371" s="13" t="s">
        <v>79</v>
      </c>
      <c r="AY371" s="231" t="s">
        <v>151</v>
      </c>
    </row>
    <row r="372" spans="2:65" s="13" customFormat="1" x14ac:dyDescent="0.3">
      <c r="B372" s="220"/>
      <c r="C372" s="221"/>
      <c r="D372" s="207" t="s">
        <v>162</v>
      </c>
      <c r="E372" s="232" t="s">
        <v>77</v>
      </c>
      <c r="F372" s="233" t="s">
        <v>431</v>
      </c>
      <c r="G372" s="221"/>
      <c r="H372" s="234">
        <v>-28.8</v>
      </c>
      <c r="I372" s="226"/>
      <c r="J372" s="221"/>
      <c r="K372" s="221"/>
      <c r="L372" s="227"/>
      <c r="M372" s="228"/>
      <c r="N372" s="229"/>
      <c r="O372" s="229"/>
      <c r="P372" s="229"/>
      <c r="Q372" s="229"/>
      <c r="R372" s="229"/>
      <c r="S372" s="229"/>
      <c r="T372" s="230"/>
      <c r="AT372" s="231" t="s">
        <v>162</v>
      </c>
      <c r="AU372" s="231" t="s">
        <v>90</v>
      </c>
      <c r="AV372" s="13" t="s">
        <v>90</v>
      </c>
      <c r="AW372" s="13" t="s">
        <v>41</v>
      </c>
      <c r="AX372" s="13" t="s">
        <v>79</v>
      </c>
      <c r="AY372" s="231" t="s">
        <v>151</v>
      </c>
    </row>
    <row r="373" spans="2:65" s="13" customFormat="1" x14ac:dyDescent="0.3">
      <c r="B373" s="220"/>
      <c r="C373" s="221"/>
      <c r="D373" s="207" t="s">
        <v>162</v>
      </c>
      <c r="E373" s="232" t="s">
        <v>77</v>
      </c>
      <c r="F373" s="233" t="s">
        <v>432</v>
      </c>
      <c r="G373" s="221"/>
      <c r="H373" s="234">
        <v>-31.68</v>
      </c>
      <c r="I373" s="226"/>
      <c r="J373" s="221"/>
      <c r="K373" s="221"/>
      <c r="L373" s="227"/>
      <c r="M373" s="228"/>
      <c r="N373" s="229"/>
      <c r="O373" s="229"/>
      <c r="P373" s="229"/>
      <c r="Q373" s="229"/>
      <c r="R373" s="229"/>
      <c r="S373" s="229"/>
      <c r="T373" s="230"/>
      <c r="AT373" s="231" t="s">
        <v>162</v>
      </c>
      <c r="AU373" s="231" t="s">
        <v>90</v>
      </c>
      <c r="AV373" s="13" t="s">
        <v>90</v>
      </c>
      <c r="AW373" s="13" t="s">
        <v>41</v>
      </c>
      <c r="AX373" s="13" t="s">
        <v>79</v>
      </c>
      <c r="AY373" s="231" t="s">
        <v>151</v>
      </c>
    </row>
    <row r="374" spans="2:65" s="13" customFormat="1" x14ac:dyDescent="0.3">
      <c r="B374" s="220"/>
      <c r="C374" s="221"/>
      <c r="D374" s="207" t="s">
        <v>162</v>
      </c>
      <c r="E374" s="232" t="s">
        <v>77</v>
      </c>
      <c r="F374" s="233" t="s">
        <v>433</v>
      </c>
      <c r="G374" s="221"/>
      <c r="H374" s="234">
        <v>-0.78</v>
      </c>
      <c r="I374" s="226"/>
      <c r="J374" s="221"/>
      <c r="K374" s="221"/>
      <c r="L374" s="227"/>
      <c r="M374" s="228"/>
      <c r="N374" s="229"/>
      <c r="O374" s="229"/>
      <c r="P374" s="229"/>
      <c r="Q374" s="229"/>
      <c r="R374" s="229"/>
      <c r="S374" s="229"/>
      <c r="T374" s="230"/>
      <c r="AT374" s="231" t="s">
        <v>162</v>
      </c>
      <c r="AU374" s="231" t="s">
        <v>90</v>
      </c>
      <c r="AV374" s="13" t="s">
        <v>90</v>
      </c>
      <c r="AW374" s="13" t="s">
        <v>41</v>
      </c>
      <c r="AX374" s="13" t="s">
        <v>79</v>
      </c>
      <c r="AY374" s="231" t="s">
        <v>151</v>
      </c>
    </row>
    <row r="375" spans="2:65" s="12" customFormat="1" x14ac:dyDescent="0.3">
      <c r="B375" s="209"/>
      <c r="C375" s="210"/>
      <c r="D375" s="207" t="s">
        <v>162</v>
      </c>
      <c r="E375" s="211" t="s">
        <v>77</v>
      </c>
      <c r="F375" s="212" t="s">
        <v>407</v>
      </c>
      <c r="G375" s="210"/>
      <c r="H375" s="213" t="s">
        <v>77</v>
      </c>
      <c r="I375" s="214"/>
      <c r="J375" s="210"/>
      <c r="K375" s="210"/>
      <c r="L375" s="215"/>
      <c r="M375" s="216"/>
      <c r="N375" s="217"/>
      <c r="O375" s="217"/>
      <c r="P375" s="217"/>
      <c r="Q375" s="217"/>
      <c r="R375" s="217"/>
      <c r="S375" s="217"/>
      <c r="T375" s="218"/>
      <c r="AT375" s="219" t="s">
        <v>162</v>
      </c>
      <c r="AU375" s="219" t="s">
        <v>90</v>
      </c>
      <c r="AV375" s="12" t="s">
        <v>23</v>
      </c>
      <c r="AW375" s="12" t="s">
        <v>41</v>
      </c>
      <c r="AX375" s="12" t="s">
        <v>79</v>
      </c>
      <c r="AY375" s="219" t="s">
        <v>151</v>
      </c>
    </row>
    <row r="376" spans="2:65" s="13" customFormat="1" x14ac:dyDescent="0.3">
      <c r="B376" s="220"/>
      <c r="C376" s="221"/>
      <c r="D376" s="207" t="s">
        <v>162</v>
      </c>
      <c r="E376" s="232" t="s">
        <v>77</v>
      </c>
      <c r="F376" s="233" t="s">
        <v>425</v>
      </c>
      <c r="G376" s="221"/>
      <c r="H376" s="234">
        <v>-2.2050000000000001</v>
      </c>
      <c r="I376" s="226"/>
      <c r="J376" s="221"/>
      <c r="K376" s="221"/>
      <c r="L376" s="227"/>
      <c r="M376" s="228"/>
      <c r="N376" s="229"/>
      <c r="O376" s="229"/>
      <c r="P376" s="229"/>
      <c r="Q376" s="229"/>
      <c r="R376" s="229"/>
      <c r="S376" s="229"/>
      <c r="T376" s="230"/>
      <c r="AT376" s="231" t="s">
        <v>162</v>
      </c>
      <c r="AU376" s="231" t="s">
        <v>90</v>
      </c>
      <c r="AV376" s="13" t="s">
        <v>90</v>
      </c>
      <c r="AW376" s="13" t="s">
        <v>41</v>
      </c>
      <c r="AX376" s="13" t="s">
        <v>79</v>
      </c>
      <c r="AY376" s="231" t="s">
        <v>151</v>
      </c>
    </row>
    <row r="377" spans="2:65" s="12" customFormat="1" x14ac:dyDescent="0.3">
      <c r="B377" s="209"/>
      <c r="C377" s="210"/>
      <c r="D377" s="207" t="s">
        <v>162</v>
      </c>
      <c r="E377" s="211" t="s">
        <v>77</v>
      </c>
      <c r="F377" s="212" t="s">
        <v>409</v>
      </c>
      <c r="G377" s="210"/>
      <c r="H377" s="213" t="s">
        <v>77</v>
      </c>
      <c r="I377" s="214"/>
      <c r="J377" s="210"/>
      <c r="K377" s="210"/>
      <c r="L377" s="215"/>
      <c r="M377" s="216"/>
      <c r="N377" s="217"/>
      <c r="O377" s="217"/>
      <c r="P377" s="217"/>
      <c r="Q377" s="217"/>
      <c r="R377" s="217"/>
      <c r="S377" s="217"/>
      <c r="T377" s="218"/>
      <c r="AT377" s="219" t="s">
        <v>162</v>
      </c>
      <c r="AU377" s="219" t="s">
        <v>90</v>
      </c>
      <c r="AV377" s="12" t="s">
        <v>23</v>
      </c>
      <c r="AW377" s="12" t="s">
        <v>41</v>
      </c>
      <c r="AX377" s="12" t="s">
        <v>79</v>
      </c>
      <c r="AY377" s="219" t="s">
        <v>151</v>
      </c>
    </row>
    <row r="378" spans="2:65" s="13" customFormat="1" x14ac:dyDescent="0.3">
      <c r="B378" s="220"/>
      <c r="C378" s="221"/>
      <c r="D378" s="207" t="s">
        <v>162</v>
      </c>
      <c r="E378" s="232" t="s">
        <v>77</v>
      </c>
      <c r="F378" s="233" t="s">
        <v>434</v>
      </c>
      <c r="G378" s="221"/>
      <c r="H378" s="234">
        <v>-2.52</v>
      </c>
      <c r="I378" s="226"/>
      <c r="J378" s="221"/>
      <c r="K378" s="221"/>
      <c r="L378" s="227"/>
      <c r="M378" s="228"/>
      <c r="N378" s="229"/>
      <c r="O378" s="229"/>
      <c r="P378" s="229"/>
      <c r="Q378" s="229"/>
      <c r="R378" s="229"/>
      <c r="S378" s="229"/>
      <c r="T378" s="230"/>
      <c r="AT378" s="231" t="s">
        <v>162</v>
      </c>
      <c r="AU378" s="231" t="s">
        <v>90</v>
      </c>
      <c r="AV378" s="13" t="s">
        <v>90</v>
      </c>
      <c r="AW378" s="13" t="s">
        <v>41</v>
      </c>
      <c r="AX378" s="13" t="s">
        <v>79</v>
      </c>
      <c r="AY378" s="231" t="s">
        <v>151</v>
      </c>
    </row>
    <row r="379" spans="2:65" s="13" customFormat="1" x14ac:dyDescent="0.3">
      <c r="B379" s="220"/>
      <c r="C379" s="221"/>
      <c r="D379" s="207" t="s">
        <v>162</v>
      </c>
      <c r="E379" s="232" t="s">
        <v>77</v>
      </c>
      <c r="F379" s="233" t="s">
        <v>435</v>
      </c>
      <c r="G379" s="221"/>
      <c r="H379" s="234">
        <v>-2.16</v>
      </c>
      <c r="I379" s="226"/>
      <c r="J379" s="221"/>
      <c r="K379" s="221"/>
      <c r="L379" s="227"/>
      <c r="M379" s="228"/>
      <c r="N379" s="229"/>
      <c r="O379" s="229"/>
      <c r="P379" s="229"/>
      <c r="Q379" s="229"/>
      <c r="R379" s="229"/>
      <c r="S379" s="229"/>
      <c r="T379" s="230"/>
      <c r="AT379" s="231" t="s">
        <v>162</v>
      </c>
      <c r="AU379" s="231" t="s">
        <v>90</v>
      </c>
      <c r="AV379" s="13" t="s">
        <v>90</v>
      </c>
      <c r="AW379" s="13" t="s">
        <v>41</v>
      </c>
      <c r="AX379" s="13" t="s">
        <v>79</v>
      </c>
      <c r="AY379" s="231" t="s">
        <v>151</v>
      </c>
    </row>
    <row r="380" spans="2:65" s="13" customFormat="1" x14ac:dyDescent="0.3">
      <c r="B380" s="220"/>
      <c r="C380" s="221"/>
      <c r="D380" s="207" t="s">
        <v>162</v>
      </c>
      <c r="E380" s="232" t="s">
        <v>77</v>
      </c>
      <c r="F380" s="233" t="s">
        <v>436</v>
      </c>
      <c r="G380" s="221"/>
      <c r="H380" s="234">
        <v>-1.8</v>
      </c>
      <c r="I380" s="226"/>
      <c r="J380" s="221"/>
      <c r="K380" s="221"/>
      <c r="L380" s="227"/>
      <c r="M380" s="228"/>
      <c r="N380" s="229"/>
      <c r="O380" s="229"/>
      <c r="P380" s="229"/>
      <c r="Q380" s="229"/>
      <c r="R380" s="229"/>
      <c r="S380" s="229"/>
      <c r="T380" s="230"/>
      <c r="AT380" s="231" t="s">
        <v>162</v>
      </c>
      <c r="AU380" s="231" t="s">
        <v>90</v>
      </c>
      <c r="AV380" s="13" t="s">
        <v>90</v>
      </c>
      <c r="AW380" s="13" t="s">
        <v>41</v>
      </c>
      <c r="AX380" s="13" t="s">
        <v>79</v>
      </c>
      <c r="AY380" s="231" t="s">
        <v>151</v>
      </c>
    </row>
    <row r="381" spans="2:65" s="15" customFormat="1" x14ac:dyDescent="0.3">
      <c r="B381" s="260"/>
      <c r="C381" s="261"/>
      <c r="D381" s="207" t="s">
        <v>162</v>
      </c>
      <c r="E381" s="262" t="s">
        <v>77</v>
      </c>
      <c r="F381" s="263" t="s">
        <v>321</v>
      </c>
      <c r="G381" s="261"/>
      <c r="H381" s="264">
        <v>-307.5</v>
      </c>
      <c r="I381" s="265"/>
      <c r="J381" s="261"/>
      <c r="K381" s="261"/>
      <c r="L381" s="266"/>
      <c r="M381" s="267"/>
      <c r="N381" s="268"/>
      <c r="O381" s="268"/>
      <c r="P381" s="268"/>
      <c r="Q381" s="268"/>
      <c r="R381" s="268"/>
      <c r="S381" s="268"/>
      <c r="T381" s="269"/>
      <c r="AT381" s="270" t="s">
        <v>162</v>
      </c>
      <c r="AU381" s="270" t="s">
        <v>90</v>
      </c>
      <c r="AV381" s="15" t="s">
        <v>175</v>
      </c>
      <c r="AW381" s="15" t="s">
        <v>41</v>
      </c>
      <c r="AX381" s="15" t="s">
        <v>79</v>
      </c>
      <c r="AY381" s="270" t="s">
        <v>151</v>
      </c>
    </row>
    <row r="382" spans="2:65" s="14" customFormat="1" x14ac:dyDescent="0.3">
      <c r="B382" s="235"/>
      <c r="C382" s="236"/>
      <c r="D382" s="222" t="s">
        <v>162</v>
      </c>
      <c r="E382" s="237" t="s">
        <v>77</v>
      </c>
      <c r="F382" s="238" t="s">
        <v>174</v>
      </c>
      <c r="G382" s="236"/>
      <c r="H382" s="239">
        <v>1042.143</v>
      </c>
      <c r="I382" s="240"/>
      <c r="J382" s="236"/>
      <c r="K382" s="236"/>
      <c r="L382" s="241"/>
      <c r="M382" s="242"/>
      <c r="N382" s="243"/>
      <c r="O382" s="243"/>
      <c r="P382" s="243"/>
      <c r="Q382" s="243"/>
      <c r="R382" s="243"/>
      <c r="S382" s="243"/>
      <c r="T382" s="244"/>
      <c r="AT382" s="245" t="s">
        <v>162</v>
      </c>
      <c r="AU382" s="245" t="s">
        <v>90</v>
      </c>
      <c r="AV382" s="14" t="s">
        <v>158</v>
      </c>
      <c r="AW382" s="14" t="s">
        <v>41</v>
      </c>
      <c r="AX382" s="14" t="s">
        <v>23</v>
      </c>
      <c r="AY382" s="245" t="s">
        <v>151</v>
      </c>
    </row>
    <row r="383" spans="2:65" s="1" customFormat="1" ht="22.5" customHeight="1" x14ac:dyDescent="0.3">
      <c r="B383" s="36"/>
      <c r="C383" s="195" t="s">
        <v>437</v>
      </c>
      <c r="D383" s="195" t="s">
        <v>153</v>
      </c>
      <c r="E383" s="196" t="s">
        <v>438</v>
      </c>
      <c r="F383" s="197" t="s">
        <v>439</v>
      </c>
      <c r="G383" s="198" t="s">
        <v>156</v>
      </c>
      <c r="H383" s="199">
        <v>53.363</v>
      </c>
      <c r="I383" s="200"/>
      <c r="J383" s="201">
        <f>ROUND(I383*H383,2)</f>
        <v>0</v>
      </c>
      <c r="K383" s="197" t="s">
        <v>157</v>
      </c>
      <c r="L383" s="56"/>
      <c r="M383" s="202" t="s">
        <v>77</v>
      </c>
      <c r="N383" s="203" t="s">
        <v>50</v>
      </c>
      <c r="O383" s="37"/>
      <c r="P383" s="204">
        <f>O383*H383</f>
        <v>0</v>
      </c>
      <c r="Q383" s="204">
        <v>4.8900000000000002E-3</v>
      </c>
      <c r="R383" s="204">
        <f>Q383*H383</f>
        <v>0.26094507</v>
      </c>
      <c r="S383" s="204">
        <v>0</v>
      </c>
      <c r="T383" s="205">
        <f>S383*H383</f>
        <v>0</v>
      </c>
      <c r="AR383" s="19" t="s">
        <v>158</v>
      </c>
      <c r="AT383" s="19" t="s">
        <v>153</v>
      </c>
      <c r="AU383" s="19" t="s">
        <v>90</v>
      </c>
      <c r="AY383" s="19" t="s">
        <v>151</v>
      </c>
      <c r="BE383" s="206">
        <f>IF(N383="základní",J383,0)</f>
        <v>0</v>
      </c>
      <c r="BF383" s="206">
        <f>IF(N383="snížená",J383,0)</f>
        <v>0</v>
      </c>
      <c r="BG383" s="206">
        <f>IF(N383="zákl. přenesená",J383,0)</f>
        <v>0</v>
      </c>
      <c r="BH383" s="206">
        <f>IF(N383="sníž. přenesená",J383,0)</f>
        <v>0</v>
      </c>
      <c r="BI383" s="206">
        <f>IF(N383="nulová",J383,0)</f>
        <v>0</v>
      </c>
      <c r="BJ383" s="19" t="s">
        <v>90</v>
      </c>
      <c r="BK383" s="206">
        <f>ROUND(I383*H383,2)</f>
        <v>0</v>
      </c>
      <c r="BL383" s="19" t="s">
        <v>158</v>
      </c>
      <c r="BM383" s="19" t="s">
        <v>440</v>
      </c>
    </row>
    <row r="384" spans="2:65" s="1" customFormat="1" ht="27" x14ac:dyDescent="0.3">
      <c r="B384" s="36"/>
      <c r="C384" s="58"/>
      <c r="D384" s="207" t="s">
        <v>160</v>
      </c>
      <c r="E384" s="58"/>
      <c r="F384" s="208" t="s">
        <v>441</v>
      </c>
      <c r="G384" s="58"/>
      <c r="H384" s="58"/>
      <c r="I384" s="163"/>
      <c r="J384" s="58"/>
      <c r="K384" s="58"/>
      <c r="L384" s="56"/>
      <c r="M384" s="73"/>
      <c r="N384" s="37"/>
      <c r="O384" s="37"/>
      <c r="P384" s="37"/>
      <c r="Q384" s="37"/>
      <c r="R384" s="37"/>
      <c r="S384" s="37"/>
      <c r="T384" s="74"/>
      <c r="AT384" s="19" t="s">
        <v>160</v>
      </c>
      <c r="AU384" s="19" t="s">
        <v>90</v>
      </c>
    </row>
    <row r="385" spans="2:65" s="12" customFormat="1" x14ac:dyDescent="0.3">
      <c r="B385" s="209"/>
      <c r="C385" s="210"/>
      <c r="D385" s="207" t="s">
        <v>162</v>
      </c>
      <c r="E385" s="211" t="s">
        <v>77</v>
      </c>
      <c r="F385" s="212" t="s">
        <v>163</v>
      </c>
      <c r="G385" s="210"/>
      <c r="H385" s="213" t="s">
        <v>77</v>
      </c>
      <c r="I385" s="214"/>
      <c r="J385" s="210"/>
      <c r="K385" s="210"/>
      <c r="L385" s="215"/>
      <c r="M385" s="216"/>
      <c r="N385" s="217"/>
      <c r="O385" s="217"/>
      <c r="P385" s="217"/>
      <c r="Q385" s="217"/>
      <c r="R385" s="217"/>
      <c r="S385" s="217"/>
      <c r="T385" s="218"/>
      <c r="AT385" s="219" t="s">
        <v>162</v>
      </c>
      <c r="AU385" s="219" t="s">
        <v>90</v>
      </c>
      <c r="AV385" s="12" t="s">
        <v>23</v>
      </c>
      <c r="AW385" s="12" t="s">
        <v>41</v>
      </c>
      <c r="AX385" s="12" t="s">
        <v>79</v>
      </c>
      <c r="AY385" s="219" t="s">
        <v>151</v>
      </c>
    </row>
    <row r="386" spans="2:65" s="12" customFormat="1" x14ac:dyDescent="0.3">
      <c r="B386" s="209"/>
      <c r="C386" s="210"/>
      <c r="D386" s="207" t="s">
        <v>162</v>
      </c>
      <c r="E386" s="211" t="s">
        <v>77</v>
      </c>
      <c r="F386" s="212" t="s">
        <v>442</v>
      </c>
      <c r="G386" s="210"/>
      <c r="H386" s="213" t="s">
        <v>77</v>
      </c>
      <c r="I386" s="214"/>
      <c r="J386" s="210"/>
      <c r="K386" s="210"/>
      <c r="L386" s="215"/>
      <c r="M386" s="216"/>
      <c r="N386" s="217"/>
      <c r="O386" s="217"/>
      <c r="P386" s="217"/>
      <c r="Q386" s="217"/>
      <c r="R386" s="217"/>
      <c r="S386" s="217"/>
      <c r="T386" s="218"/>
      <c r="AT386" s="219" t="s">
        <v>162</v>
      </c>
      <c r="AU386" s="219" t="s">
        <v>90</v>
      </c>
      <c r="AV386" s="12" t="s">
        <v>23</v>
      </c>
      <c r="AW386" s="12" t="s">
        <v>41</v>
      </c>
      <c r="AX386" s="12" t="s">
        <v>79</v>
      </c>
      <c r="AY386" s="219" t="s">
        <v>151</v>
      </c>
    </row>
    <row r="387" spans="2:65" s="13" customFormat="1" x14ac:dyDescent="0.3">
      <c r="B387" s="220"/>
      <c r="C387" s="221"/>
      <c r="D387" s="207" t="s">
        <v>162</v>
      </c>
      <c r="E387" s="232" t="s">
        <v>77</v>
      </c>
      <c r="F387" s="233" t="s">
        <v>443</v>
      </c>
      <c r="G387" s="221"/>
      <c r="H387" s="234">
        <v>42.39</v>
      </c>
      <c r="I387" s="226"/>
      <c r="J387" s="221"/>
      <c r="K387" s="221"/>
      <c r="L387" s="227"/>
      <c r="M387" s="228"/>
      <c r="N387" s="229"/>
      <c r="O387" s="229"/>
      <c r="P387" s="229"/>
      <c r="Q387" s="229"/>
      <c r="R387" s="229"/>
      <c r="S387" s="229"/>
      <c r="T387" s="230"/>
      <c r="AT387" s="231" t="s">
        <v>162</v>
      </c>
      <c r="AU387" s="231" t="s">
        <v>90</v>
      </c>
      <c r="AV387" s="13" t="s">
        <v>90</v>
      </c>
      <c r="AW387" s="13" t="s">
        <v>41</v>
      </c>
      <c r="AX387" s="13" t="s">
        <v>79</v>
      </c>
      <c r="AY387" s="231" t="s">
        <v>151</v>
      </c>
    </row>
    <row r="388" spans="2:65" s="13" customFormat="1" x14ac:dyDescent="0.3">
      <c r="B388" s="220"/>
      <c r="C388" s="221"/>
      <c r="D388" s="207" t="s">
        <v>162</v>
      </c>
      <c r="E388" s="232" t="s">
        <v>77</v>
      </c>
      <c r="F388" s="233" t="s">
        <v>444</v>
      </c>
      <c r="G388" s="221"/>
      <c r="H388" s="234">
        <v>2.343</v>
      </c>
      <c r="I388" s="226"/>
      <c r="J388" s="221"/>
      <c r="K388" s="221"/>
      <c r="L388" s="227"/>
      <c r="M388" s="228"/>
      <c r="N388" s="229"/>
      <c r="O388" s="229"/>
      <c r="P388" s="229"/>
      <c r="Q388" s="229"/>
      <c r="R388" s="229"/>
      <c r="S388" s="229"/>
      <c r="T388" s="230"/>
      <c r="AT388" s="231" t="s">
        <v>162</v>
      </c>
      <c r="AU388" s="231" t="s">
        <v>90</v>
      </c>
      <c r="AV388" s="13" t="s">
        <v>90</v>
      </c>
      <c r="AW388" s="13" t="s">
        <v>41</v>
      </c>
      <c r="AX388" s="13" t="s">
        <v>79</v>
      </c>
      <c r="AY388" s="231" t="s">
        <v>151</v>
      </c>
    </row>
    <row r="389" spans="2:65" s="13" customFormat="1" x14ac:dyDescent="0.3">
      <c r="B389" s="220"/>
      <c r="C389" s="221"/>
      <c r="D389" s="207" t="s">
        <v>162</v>
      </c>
      <c r="E389" s="232" t="s">
        <v>77</v>
      </c>
      <c r="F389" s="233" t="s">
        <v>445</v>
      </c>
      <c r="G389" s="221"/>
      <c r="H389" s="234">
        <v>4.53</v>
      </c>
      <c r="I389" s="226"/>
      <c r="J389" s="221"/>
      <c r="K389" s="221"/>
      <c r="L389" s="227"/>
      <c r="M389" s="228"/>
      <c r="N389" s="229"/>
      <c r="O389" s="229"/>
      <c r="P389" s="229"/>
      <c r="Q389" s="229"/>
      <c r="R389" s="229"/>
      <c r="S389" s="229"/>
      <c r="T389" s="230"/>
      <c r="AT389" s="231" t="s">
        <v>162</v>
      </c>
      <c r="AU389" s="231" t="s">
        <v>90</v>
      </c>
      <c r="AV389" s="13" t="s">
        <v>90</v>
      </c>
      <c r="AW389" s="13" t="s">
        <v>41</v>
      </c>
      <c r="AX389" s="13" t="s">
        <v>79</v>
      </c>
      <c r="AY389" s="231" t="s">
        <v>151</v>
      </c>
    </row>
    <row r="390" spans="2:65" s="13" customFormat="1" x14ac:dyDescent="0.3">
      <c r="B390" s="220"/>
      <c r="C390" s="221"/>
      <c r="D390" s="207" t="s">
        <v>162</v>
      </c>
      <c r="E390" s="232" t="s">
        <v>77</v>
      </c>
      <c r="F390" s="233" t="s">
        <v>446</v>
      </c>
      <c r="G390" s="221"/>
      <c r="H390" s="234">
        <v>4.0999999999999996</v>
      </c>
      <c r="I390" s="226"/>
      <c r="J390" s="221"/>
      <c r="K390" s="221"/>
      <c r="L390" s="227"/>
      <c r="M390" s="228"/>
      <c r="N390" s="229"/>
      <c r="O390" s="229"/>
      <c r="P390" s="229"/>
      <c r="Q390" s="229"/>
      <c r="R390" s="229"/>
      <c r="S390" s="229"/>
      <c r="T390" s="230"/>
      <c r="AT390" s="231" t="s">
        <v>162</v>
      </c>
      <c r="AU390" s="231" t="s">
        <v>90</v>
      </c>
      <c r="AV390" s="13" t="s">
        <v>90</v>
      </c>
      <c r="AW390" s="13" t="s">
        <v>41</v>
      </c>
      <c r="AX390" s="13" t="s">
        <v>79</v>
      </c>
      <c r="AY390" s="231" t="s">
        <v>151</v>
      </c>
    </row>
    <row r="391" spans="2:65" s="14" customFormat="1" x14ac:dyDescent="0.3">
      <c r="B391" s="235"/>
      <c r="C391" s="236"/>
      <c r="D391" s="222" t="s">
        <v>162</v>
      </c>
      <c r="E391" s="237" t="s">
        <v>77</v>
      </c>
      <c r="F391" s="238" t="s">
        <v>174</v>
      </c>
      <c r="G391" s="236"/>
      <c r="H391" s="239">
        <v>53.363</v>
      </c>
      <c r="I391" s="240"/>
      <c r="J391" s="236"/>
      <c r="K391" s="236"/>
      <c r="L391" s="241"/>
      <c r="M391" s="242"/>
      <c r="N391" s="243"/>
      <c r="O391" s="243"/>
      <c r="P391" s="243"/>
      <c r="Q391" s="243"/>
      <c r="R391" s="243"/>
      <c r="S391" s="243"/>
      <c r="T391" s="244"/>
      <c r="AT391" s="245" t="s">
        <v>162</v>
      </c>
      <c r="AU391" s="245" t="s">
        <v>90</v>
      </c>
      <c r="AV391" s="14" t="s">
        <v>158</v>
      </c>
      <c r="AW391" s="14" t="s">
        <v>41</v>
      </c>
      <c r="AX391" s="14" t="s">
        <v>23</v>
      </c>
      <c r="AY391" s="245" t="s">
        <v>151</v>
      </c>
    </row>
    <row r="392" spans="2:65" s="1" customFormat="1" ht="22.5" customHeight="1" x14ac:dyDescent="0.3">
      <c r="B392" s="36"/>
      <c r="C392" s="195" t="s">
        <v>447</v>
      </c>
      <c r="D392" s="195" t="s">
        <v>153</v>
      </c>
      <c r="E392" s="196" t="s">
        <v>448</v>
      </c>
      <c r="F392" s="197" t="s">
        <v>449</v>
      </c>
      <c r="G392" s="198" t="s">
        <v>156</v>
      </c>
      <c r="H392" s="199">
        <v>118.959</v>
      </c>
      <c r="I392" s="200"/>
      <c r="J392" s="201">
        <f>ROUND(I392*H392,2)</f>
        <v>0</v>
      </c>
      <c r="K392" s="197" t="s">
        <v>157</v>
      </c>
      <c r="L392" s="56"/>
      <c r="M392" s="202" t="s">
        <v>77</v>
      </c>
      <c r="N392" s="203" t="s">
        <v>50</v>
      </c>
      <c r="O392" s="37"/>
      <c r="P392" s="204">
        <f>O392*H392</f>
        <v>0</v>
      </c>
      <c r="Q392" s="204">
        <v>8.2497000000000004E-3</v>
      </c>
      <c r="R392" s="204">
        <f>Q392*H392</f>
        <v>0.98137606230000007</v>
      </c>
      <c r="S392" s="204">
        <v>0</v>
      </c>
      <c r="T392" s="205">
        <f>S392*H392</f>
        <v>0</v>
      </c>
      <c r="AR392" s="19" t="s">
        <v>158</v>
      </c>
      <c r="AT392" s="19" t="s">
        <v>153</v>
      </c>
      <c r="AU392" s="19" t="s">
        <v>90</v>
      </c>
      <c r="AY392" s="19" t="s">
        <v>151</v>
      </c>
      <c r="BE392" s="206">
        <f>IF(N392="základní",J392,0)</f>
        <v>0</v>
      </c>
      <c r="BF392" s="206">
        <f>IF(N392="snížená",J392,0)</f>
        <v>0</v>
      </c>
      <c r="BG392" s="206">
        <f>IF(N392="zákl. přenesená",J392,0)</f>
        <v>0</v>
      </c>
      <c r="BH392" s="206">
        <f>IF(N392="sníž. přenesená",J392,0)</f>
        <v>0</v>
      </c>
      <c r="BI392" s="206">
        <f>IF(N392="nulová",J392,0)</f>
        <v>0</v>
      </c>
      <c r="BJ392" s="19" t="s">
        <v>90</v>
      </c>
      <c r="BK392" s="206">
        <f>ROUND(I392*H392,2)</f>
        <v>0</v>
      </c>
      <c r="BL392" s="19" t="s">
        <v>158</v>
      </c>
      <c r="BM392" s="19" t="s">
        <v>450</v>
      </c>
    </row>
    <row r="393" spans="2:65" s="1" customFormat="1" ht="27" x14ac:dyDescent="0.3">
      <c r="B393" s="36"/>
      <c r="C393" s="58"/>
      <c r="D393" s="207" t="s">
        <v>160</v>
      </c>
      <c r="E393" s="58"/>
      <c r="F393" s="208" t="s">
        <v>451</v>
      </c>
      <c r="G393" s="58"/>
      <c r="H393" s="58"/>
      <c r="I393" s="163"/>
      <c r="J393" s="58"/>
      <c r="K393" s="58"/>
      <c r="L393" s="56"/>
      <c r="M393" s="73"/>
      <c r="N393" s="37"/>
      <c r="O393" s="37"/>
      <c r="P393" s="37"/>
      <c r="Q393" s="37"/>
      <c r="R393" s="37"/>
      <c r="S393" s="37"/>
      <c r="T393" s="74"/>
      <c r="AT393" s="19" t="s">
        <v>160</v>
      </c>
      <c r="AU393" s="19" t="s">
        <v>90</v>
      </c>
    </row>
    <row r="394" spans="2:65" s="12" customFormat="1" x14ac:dyDescent="0.3">
      <c r="B394" s="209"/>
      <c r="C394" s="210"/>
      <c r="D394" s="207" t="s">
        <v>162</v>
      </c>
      <c r="E394" s="211" t="s">
        <v>77</v>
      </c>
      <c r="F394" s="212" t="s">
        <v>163</v>
      </c>
      <c r="G394" s="210"/>
      <c r="H394" s="213" t="s">
        <v>77</v>
      </c>
      <c r="I394" s="214"/>
      <c r="J394" s="210"/>
      <c r="K394" s="210"/>
      <c r="L394" s="215"/>
      <c r="M394" s="216"/>
      <c r="N394" s="217"/>
      <c r="O394" s="217"/>
      <c r="P394" s="217"/>
      <c r="Q394" s="217"/>
      <c r="R394" s="217"/>
      <c r="S394" s="217"/>
      <c r="T394" s="218"/>
      <c r="AT394" s="219" t="s">
        <v>162</v>
      </c>
      <c r="AU394" s="219" t="s">
        <v>90</v>
      </c>
      <c r="AV394" s="12" t="s">
        <v>23</v>
      </c>
      <c r="AW394" s="12" t="s">
        <v>41</v>
      </c>
      <c r="AX394" s="12" t="s">
        <v>79</v>
      </c>
      <c r="AY394" s="219" t="s">
        <v>151</v>
      </c>
    </row>
    <row r="395" spans="2:65" s="12" customFormat="1" x14ac:dyDescent="0.3">
      <c r="B395" s="209"/>
      <c r="C395" s="210"/>
      <c r="D395" s="207" t="s">
        <v>162</v>
      </c>
      <c r="E395" s="211" t="s">
        <v>77</v>
      </c>
      <c r="F395" s="212" t="s">
        <v>452</v>
      </c>
      <c r="G395" s="210"/>
      <c r="H395" s="213" t="s">
        <v>77</v>
      </c>
      <c r="I395" s="214"/>
      <c r="J395" s="210"/>
      <c r="K395" s="210"/>
      <c r="L395" s="215"/>
      <c r="M395" s="216"/>
      <c r="N395" s="217"/>
      <c r="O395" s="217"/>
      <c r="P395" s="217"/>
      <c r="Q395" s="217"/>
      <c r="R395" s="217"/>
      <c r="S395" s="217"/>
      <c r="T395" s="218"/>
      <c r="AT395" s="219" t="s">
        <v>162</v>
      </c>
      <c r="AU395" s="219" t="s">
        <v>90</v>
      </c>
      <c r="AV395" s="12" t="s">
        <v>23</v>
      </c>
      <c r="AW395" s="12" t="s">
        <v>41</v>
      </c>
      <c r="AX395" s="12" t="s">
        <v>79</v>
      </c>
      <c r="AY395" s="219" t="s">
        <v>151</v>
      </c>
    </row>
    <row r="396" spans="2:65" s="13" customFormat="1" x14ac:dyDescent="0.3">
      <c r="B396" s="220"/>
      <c r="C396" s="221"/>
      <c r="D396" s="207" t="s">
        <v>162</v>
      </c>
      <c r="E396" s="232" t="s">
        <v>77</v>
      </c>
      <c r="F396" s="233" t="s">
        <v>453</v>
      </c>
      <c r="G396" s="221"/>
      <c r="H396" s="234">
        <v>27.748999999999999</v>
      </c>
      <c r="I396" s="226"/>
      <c r="J396" s="221"/>
      <c r="K396" s="221"/>
      <c r="L396" s="227"/>
      <c r="M396" s="228"/>
      <c r="N396" s="229"/>
      <c r="O396" s="229"/>
      <c r="P396" s="229"/>
      <c r="Q396" s="229"/>
      <c r="R396" s="229"/>
      <c r="S396" s="229"/>
      <c r="T396" s="230"/>
      <c r="AT396" s="231" t="s">
        <v>162</v>
      </c>
      <c r="AU396" s="231" t="s">
        <v>90</v>
      </c>
      <c r="AV396" s="13" t="s">
        <v>90</v>
      </c>
      <c r="AW396" s="13" t="s">
        <v>41</v>
      </c>
      <c r="AX396" s="13" t="s">
        <v>79</v>
      </c>
      <c r="AY396" s="231" t="s">
        <v>151</v>
      </c>
    </row>
    <row r="397" spans="2:65" s="13" customFormat="1" x14ac:dyDescent="0.3">
      <c r="B397" s="220"/>
      <c r="C397" s="221"/>
      <c r="D397" s="207" t="s">
        <v>162</v>
      </c>
      <c r="E397" s="232" t="s">
        <v>77</v>
      </c>
      <c r="F397" s="233" t="s">
        <v>1548</v>
      </c>
      <c r="G397" s="221"/>
      <c r="H397" s="234">
        <v>16.725000000000001</v>
      </c>
      <c r="I397" s="226"/>
      <c r="J397" s="221"/>
      <c r="K397" s="221"/>
      <c r="L397" s="227"/>
      <c r="M397" s="228"/>
      <c r="N397" s="229"/>
      <c r="O397" s="229"/>
      <c r="P397" s="229"/>
      <c r="Q397" s="229"/>
      <c r="R397" s="229"/>
      <c r="S397" s="229"/>
      <c r="T397" s="230"/>
      <c r="AT397" s="231" t="s">
        <v>162</v>
      </c>
      <c r="AU397" s="231" t="s">
        <v>90</v>
      </c>
      <c r="AV397" s="13" t="s">
        <v>90</v>
      </c>
      <c r="AW397" s="13" t="s">
        <v>41</v>
      </c>
      <c r="AX397" s="13" t="s">
        <v>79</v>
      </c>
      <c r="AY397" s="231" t="s">
        <v>151</v>
      </c>
    </row>
    <row r="398" spans="2:65" s="13" customFormat="1" x14ac:dyDescent="0.3">
      <c r="B398" s="220"/>
      <c r="C398" s="221"/>
      <c r="D398" s="207" t="s">
        <v>162</v>
      </c>
      <c r="E398" s="232" t="s">
        <v>77</v>
      </c>
      <c r="F398" s="233" t="s">
        <v>455</v>
      </c>
      <c r="G398" s="221"/>
      <c r="H398" s="234">
        <v>38.954999999999998</v>
      </c>
      <c r="I398" s="226"/>
      <c r="J398" s="221"/>
      <c r="K398" s="221"/>
      <c r="L398" s="227"/>
      <c r="M398" s="228"/>
      <c r="N398" s="229"/>
      <c r="O398" s="229"/>
      <c r="P398" s="229"/>
      <c r="Q398" s="229"/>
      <c r="R398" s="229"/>
      <c r="S398" s="229"/>
      <c r="T398" s="230"/>
      <c r="AT398" s="231" t="s">
        <v>162</v>
      </c>
      <c r="AU398" s="231" t="s">
        <v>90</v>
      </c>
      <c r="AV398" s="13" t="s">
        <v>90</v>
      </c>
      <c r="AW398" s="13" t="s">
        <v>41</v>
      </c>
      <c r="AX398" s="13" t="s">
        <v>79</v>
      </c>
      <c r="AY398" s="231" t="s">
        <v>151</v>
      </c>
    </row>
    <row r="399" spans="2:65" s="12" customFormat="1" x14ac:dyDescent="0.3">
      <c r="B399" s="209"/>
      <c r="C399" s="210"/>
      <c r="D399" s="207" t="s">
        <v>162</v>
      </c>
      <c r="E399" s="211" t="s">
        <v>77</v>
      </c>
      <c r="F399" s="212" t="s">
        <v>456</v>
      </c>
      <c r="G399" s="210"/>
      <c r="H399" s="213" t="s">
        <v>77</v>
      </c>
      <c r="I399" s="214"/>
      <c r="J399" s="210"/>
      <c r="K399" s="210"/>
      <c r="L399" s="215"/>
      <c r="M399" s="216"/>
      <c r="N399" s="217"/>
      <c r="O399" s="217"/>
      <c r="P399" s="217"/>
      <c r="Q399" s="217"/>
      <c r="R399" s="217"/>
      <c r="S399" s="217"/>
      <c r="T399" s="218"/>
      <c r="AT399" s="219" t="s">
        <v>162</v>
      </c>
      <c r="AU399" s="219" t="s">
        <v>90</v>
      </c>
      <c r="AV399" s="12" t="s">
        <v>23</v>
      </c>
      <c r="AW399" s="12" t="s">
        <v>41</v>
      </c>
      <c r="AX399" s="12" t="s">
        <v>79</v>
      </c>
      <c r="AY399" s="219" t="s">
        <v>151</v>
      </c>
    </row>
    <row r="400" spans="2:65" s="13" customFormat="1" x14ac:dyDescent="0.3">
      <c r="B400" s="220"/>
      <c r="C400" s="221"/>
      <c r="D400" s="207" t="s">
        <v>162</v>
      </c>
      <c r="E400" s="232" t="s">
        <v>77</v>
      </c>
      <c r="F400" s="233" t="s">
        <v>426</v>
      </c>
      <c r="G400" s="221"/>
      <c r="H400" s="234">
        <v>-5.76</v>
      </c>
      <c r="I400" s="226"/>
      <c r="J400" s="221"/>
      <c r="K400" s="221"/>
      <c r="L400" s="227"/>
      <c r="M400" s="228"/>
      <c r="N400" s="229"/>
      <c r="O400" s="229"/>
      <c r="P400" s="229"/>
      <c r="Q400" s="229"/>
      <c r="R400" s="229"/>
      <c r="S400" s="229"/>
      <c r="T400" s="230"/>
      <c r="AT400" s="231" t="s">
        <v>162</v>
      </c>
      <c r="AU400" s="231" t="s">
        <v>90</v>
      </c>
      <c r="AV400" s="13" t="s">
        <v>90</v>
      </c>
      <c r="AW400" s="13" t="s">
        <v>41</v>
      </c>
      <c r="AX400" s="13" t="s">
        <v>79</v>
      </c>
      <c r="AY400" s="231" t="s">
        <v>151</v>
      </c>
    </row>
    <row r="401" spans="2:65" s="13" customFormat="1" x14ac:dyDescent="0.3">
      <c r="B401" s="220"/>
      <c r="C401" s="221"/>
      <c r="D401" s="207" t="s">
        <v>162</v>
      </c>
      <c r="E401" s="232" t="s">
        <v>77</v>
      </c>
      <c r="F401" s="233" t="s">
        <v>434</v>
      </c>
      <c r="G401" s="221"/>
      <c r="H401" s="234">
        <v>-2.52</v>
      </c>
      <c r="I401" s="226"/>
      <c r="J401" s="221"/>
      <c r="K401" s="221"/>
      <c r="L401" s="227"/>
      <c r="M401" s="228"/>
      <c r="N401" s="229"/>
      <c r="O401" s="229"/>
      <c r="P401" s="229"/>
      <c r="Q401" s="229"/>
      <c r="R401" s="229"/>
      <c r="S401" s="229"/>
      <c r="T401" s="230"/>
      <c r="AT401" s="231" t="s">
        <v>162</v>
      </c>
      <c r="AU401" s="231" t="s">
        <v>90</v>
      </c>
      <c r="AV401" s="13" t="s">
        <v>90</v>
      </c>
      <c r="AW401" s="13" t="s">
        <v>41</v>
      </c>
      <c r="AX401" s="13" t="s">
        <v>79</v>
      </c>
      <c r="AY401" s="231" t="s">
        <v>151</v>
      </c>
    </row>
    <row r="402" spans="2:65" s="13" customFormat="1" x14ac:dyDescent="0.3">
      <c r="B402" s="220"/>
      <c r="C402" s="221"/>
      <c r="D402" s="207" t="s">
        <v>162</v>
      </c>
      <c r="E402" s="232" t="s">
        <v>77</v>
      </c>
      <c r="F402" s="233" t="s">
        <v>435</v>
      </c>
      <c r="G402" s="221"/>
      <c r="H402" s="234">
        <v>-2.16</v>
      </c>
      <c r="I402" s="226"/>
      <c r="J402" s="221"/>
      <c r="K402" s="221"/>
      <c r="L402" s="227"/>
      <c r="M402" s="228"/>
      <c r="N402" s="229"/>
      <c r="O402" s="229"/>
      <c r="P402" s="229"/>
      <c r="Q402" s="229"/>
      <c r="R402" s="229"/>
      <c r="S402" s="229"/>
      <c r="T402" s="230"/>
      <c r="AT402" s="231" t="s">
        <v>162</v>
      </c>
      <c r="AU402" s="231" t="s">
        <v>90</v>
      </c>
      <c r="AV402" s="13" t="s">
        <v>90</v>
      </c>
      <c r="AW402" s="13" t="s">
        <v>41</v>
      </c>
      <c r="AX402" s="13" t="s">
        <v>79</v>
      </c>
      <c r="AY402" s="231" t="s">
        <v>151</v>
      </c>
    </row>
    <row r="403" spans="2:65" s="13" customFormat="1" x14ac:dyDescent="0.3">
      <c r="B403" s="220"/>
      <c r="C403" s="221"/>
      <c r="D403" s="207" t="s">
        <v>162</v>
      </c>
      <c r="E403" s="232" t="s">
        <v>77</v>
      </c>
      <c r="F403" s="233" t="s">
        <v>436</v>
      </c>
      <c r="G403" s="221"/>
      <c r="H403" s="234">
        <v>-1.8</v>
      </c>
      <c r="I403" s="226"/>
      <c r="J403" s="221"/>
      <c r="K403" s="221"/>
      <c r="L403" s="227"/>
      <c r="M403" s="228"/>
      <c r="N403" s="229"/>
      <c r="O403" s="229"/>
      <c r="P403" s="229"/>
      <c r="Q403" s="229"/>
      <c r="R403" s="229"/>
      <c r="S403" s="229"/>
      <c r="T403" s="230"/>
      <c r="AT403" s="231" t="s">
        <v>162</v>
      </c>
      <c r="AU403" s="231" t="s">
        <v>90</v>
      </c>
      <c r="AV403" s="13" t="s">
        <v>90</v>
      </c>
      <c r="AW403" s="13" t="s">
        <v>41</v>
      </c>
      <c r="AX403" s="13" t="s">
        <v>79</v>
      </c>
      <c r="AY403" s="231" t="s">
        <v>151</v>
      </c>
    </row>
    <row r="404" spans="2:65" s="13" customFormat="1" x14ac:dyDescent="0.3">
      <c r="B404" s="220"/>
      <c r="C404" s="221"/>
      <c r="D404" s="207" t="s">
        <v>162</v>
      </c>
      <c r="E404" s="232" t="s">
        <v>77</v>
      </c>
      <c r="F404" s="233" t="s">
        <v>457</v>
      </c>
      <c r="G404" s="221"/>
      <c r="H404" s="234">
        <v>-3.6</v>
      </c>
      <c r="I404" s="226"/>
      <c r="J404" s="221"/>
      <c r="K404" s="221"/>
      <c r="L404" s="227"/>
      <c r="M404" s="228"/>
      <c r="N404" s="229"/>
      <c r="O404" s="229"/>
      <c r="P404" s="229"/>
      <c r="Q404" s="229"/>
      <c r="R404" s="229"/>
      <c r="S404" s="229"/>
      <c r="T404" s="230"/>
      <c r="AT404" s="231" t="s">
        <v>162</v>
      </c>
      <c r="AU404" s="231" t="s">
        <v>90</v>
      </c>
      <c r="AV404" s="13" t="s">
        <v>90</v>
      </c>
      <c r="AW404" s="13" t="s">
        <v>41</v>
      </c>
      <c r="AX404" s="13" t="s">
        <v>79</v>
      </c>
      <c r="AY404" s="231" t="s">
        <v>151</v>
      </c>
    </row>
    <row r="405" spans="2:65" s="15" customFormat="1" x14ac:dyDescent="0.3">
      <c r="B405" s="260"/>
      <c r="C405" s="261"/>
      <c r="D405" s="207" t="s">
        <v>162</v>
      </c>
      <c r="E405" s="262" t="s">
        <v>77</v>
      </c>
      <c r="F405" s="263" t="s">
        <v>321</v>
      </c>
      <c r="G405" s="261"/>
      <c r="H405" s="264">
        <v>67.588999999999999</v>
      </c>
      <c r="I405" s="265"/>
      <c r="J405" s="261"/>
      <c r="K405" s="261"/>
      <c r="L405" s="266"/>
      <c r="M405" s="267"/>
      <c r="N405" s="268"/>
      <c r="O405" s="268"/>
      <c r="P405" s="268"/>
      <c r="Q405" s="268"/>
      <c r="R405" s="268"/>
      <c r="S405" s="268"/>
      <c r="T405" s="269"/>
      <c r="AT405" s="270" t="s">
        <v>162</v>
      </c>
      <c r="AU405" s="270" t="s">
        <v>90</v>
      </c>
      <c r="AV405" s="15" t="s">
        <v>175</v>
      </c>
      <c r="AW405" s="15" t="s">
        <v>41</v>
      </c>
      <c r="AX405" s="15" t="s">
        <v>79</v>
      </c>
      <c r="AY405" s="270" t="s">
        <v>151</v>
      </c>
    </row>
    <row r="406" spans="2:65" s="12" customFormat="1" x14ac:dyDescent="0.3">
      <c r="B406" s="209"/>
      <c r="C406" s="210"/>
      <c r="D406" s="207" t="s">
        <v>162</v>
      </c>
      <c r="E406" s="211" t="s">
        <v>77</v>
      </c>
      <c r="F406" s="212" t="s">
        <v>365</v>
      </c>
      <c r="G406" s="210"/>
      <c r="H406" s="213" t="s">
        <v>77</v>
      </c>
      <c r="I406" s="214"/>
      <c r="J406" s="210"/>
      <c r="K406" s="210"/>
      <c r="L406" s="215"/>
      <c r="M406" s="216"/>
      <c r="N406" s="217"/>
      <c r="O406" s="217"/>
      <c r="P406" s="217"/>
      <c r="Q406" s="217"/>
      <c r="R406" s="217"/>
      <c r="S406" s="217"/>
      <c r="T406" s="218"/>
      <c r="AT406" s="219" t="s">
        <v>162</v>
      </c>
      <c r="AU406" s="219" t="s">
        <v>90</v>
      </c>
      <c r="AV406" s="12" t="s">
        <v>23</v>
      </c>
      <c r="AW406" s="12" t="s">
        <v>41</v>
      </c>
      <c r="AX406" s="12" t="s">
        <v>79</v>
      </c>
      <c r="AY406" s="219" t="s">
        <v>151</v>
      </c>
    </row>
    <row r="407" spans="2:65" s="12" customFormat="1" x14ac:dyDescent="0.3">
      <c r="B407" s="209"/>
      <c r="C407" s="210"/>
      <c r="D407" s="207" t="s">
        <v>162</v>
      </c>
      <c r="E407" s="211" t="s">
        <v>77</v>
      </c>
      <c r="F407" s="212" t="s">
        <v>458</v>
      </c>
      <c r="G407" s="210"/>
      <c r="H407" s="213" t="s">
        <v>77</v>
      </c>
      <c r="I407" s="214"/>
      <c r="J407" s="210"/>
      <c r="K407" s="210"/>
      <c r="L407" s="215"/>
      <c r="M407" s="216"/>
      <c r="N407" s="217"/>
      <c r="O407" s="217"/>
      <c r="P407" s="217"/>
      <c r="Q407" s="217"/>
      <c r="R407" s="217"/>
      <c r="S407" s="217"/>
      <c r="T407" s="218"/>
      <c r="AT407" s="219" t="s">
        <v>162</v>
      </c>
      <c r="AU407" s="219" t="s">
        <v>90</v>
      </c>
      <c r="AV407" s="12" t="s">
        <v>23</v>
      </c>
      <c r="AW407" s="12" t="s">
        <v>41</v>
      </c>
      <c r="AX407" s="12" t="s">
        <v>79</v>
      </c>
      <c r="AY407" s="219" t="s">
        <v>151</v>
      </c>
    </row>
    <row r="408" spans="2:65" s="13" customFormat="1" x14ac:dyDescent="0.3">
      <c r="B408" s="220"/>
      <c r="C408" s="221"/>
      <c r="D408" s="207" t="s">
        <v>162</v>
      </c>
      <c r="E408" s="232" t="s">
        <v>77</v>
      </c>
      <c r="F408" s="233" t="s">
        <v>459</v>
      </c>
      <c r="G408" s="221"/>
      <c r="H408" s="234">
        <v>40.32</v>
      </c>
      <c r="I408" s="226"/>
      <c r="J408" s="221"/>
      <c r="K408" s="221"/>
      <c r="L408" s="227"/>
      <c r="M408" s="228"/>
      <c r="N408" s="229"/>
      <c r="O408" s="229"/>
      <c r="P408" s="229"/>
      <c r="Q408" s="229"/>
      <c r="R408" s="229"/>
      <c r="S408" s="229"/>
      <c r="T408" s="230"/>
      <c r="AT408" s="231" t="s">
        <v>162</v>
      </c>
      <c r="AU408" s="231" t="s">
        <v>90</v>
      </c>
      <c r="AV408" s="13" t="s">
        <v>90</v>
      </c>
      <c r="AW408" s="13" t="s">
        <v>41</v>
      </c>
      <c r="AX408" s="13" t="s">
        <v>79</v>
      </c>
      <c r="AY408" s="231" t="s">
        <v>151</v>
      </c>
    </row>
    <row r="409" spans="2:65" s="15" customFormat="1" x14ac:dyDescent="0.3">
      <c r="B409" s="260"/>
      <c r="C409" s="261"/>
      <c r="D409" s="207" t="s">
        <v>162</v>
      </c>
      <c r="E409" s="262" t="s">
        <v>77</v>
      </c>
      <c r="F409" s="263" t="s">
        <v>321</v>
      </c>
      <c r="G409" s="261"/>
      <c r="H409" s="264">
        <v>40.32</v>
      </c>
      <c r="I409" s="265"/>
      <c r="J409" s="261"/>
      <c r="K409" s="261"/>
      <c r="L409" s="266"/>
      <c r="M409" s="267"/>
      <c r="N409" s="268"/>
      <c r="O409" s="268"/>
      <c r="P409" s="268"/>
      <c r="Q409" s="268"/>
      <c r="R409" s="268"/>
      <c r="S409" s="268"/>
      <c r="T409" s="269"/>
      <c r="AT409" s="270" t="s">
        <v>162</v>
      </c>
      <c r="AU409" s="270" t="s">
        <v>90</v>
      </c>
      <c r="AV409" s="15" t="s">
        <v>175</v>
      </c>
      <c r="AW409" s="15" t="s">
        <v>41</v>
      </c>
      <c r="AX409" s="15" t="s">
        <v>79</v>
      </c>
      <c r="AY409" s="270" t="s">
        <v>151</v>
      </c>
    </row>
    <row r="410" spans="2:65" s="12" customFormat="1" x14ac:dyDescent="0.3">
      <c r="B410" s="209"/>
      <c r="C410" s="210"/>
      <c r="D410" s="207" t="s">
        <v>162</v>
      </c>
      <c r="E410" s="211" t="s">
        <v>77</v>
      </c>
      <c r="F410" s="212" t="s">
        <v>365</v>
      </c>
      <c r="G410" s="210"/>
      <c r="H410" s="213" t="s">
        <v>77</v>
      </c>
      <c r="I410" s="214"/>
      <c r="J410" s="210"/>
      <c r="K410" s="210"/>
      <c r="L410" s="215"/>
      <c r="M410" s="216"/>
      <c r="N410" s="217"/>
      <c r="O410" s="217"/>
      <c r="P410" s="217"/>
      <c r="Q410" s="217"/>
      <c r="R410" s="217"/>
      <c r="S410" s="217"/>
      <c r="T410" s="218"/>
      <c r="AT410" s="219" t="s">
        <v>162</v>
      </c>
      <c r="AU410" s="219" t="s">
        <v>90</v>
      </c>
      <c r="AV410" s="12" t="s">
        <v>23</v>
      </c>
      <c r="AW410" s="12" t="s">
        <v>41</v>
      </c>
      <c r="AX410" s="12" t="s">
        <v>79</v>
      </c>
      <c r="AY410" s="219" t="s">
        <v>151</v>
      </c>
    </row>
    <row r="411" spans="2:65" s="12" customFormat="1" x14ac:dyDescent="0.3">
      <c r="B411" s="209"/>
      <c r="C411" s="210"/>
      <c r="D411" s="207" t="s">
        <v>162</v>
      </c>
      <c r="E411" s="211" t="s">
        <v>77</v>
      </c>
      <c r="F411" s="212" t="s">
        <v>460</v>
      </c>
      <c r="G411" s="210"/>
      <c r="H411" s="213" t="s">
        <v>77</v>
      </c>
      <c r="I411" s="214"/>
      <c r="J411" s="210"/>
      <c r="K411" s="210"/>
      <c r="L411" s="215"/>
      <c r="M411" s="216"/>
      <c r="N411" s="217"/>
      <c r="O411" s="217"/>
      <c r="P411" s="217"/>
      <c r="Q411" s="217"/>
      <c r="R411" s="217"/>
      <c r="S411" s="217"/>
      <c r="T411" s="218"/>
      <c r="AT411" s="219" t="s">
        <v>162</v>
      </c>
      <c r="AU411" s="219" t="s">
        <v>90</v>
      </c>
      <c r="AV411" s="12" t="s">
        <v>23</v>
      </c>
      <c r="AW411" s="12" t="s">
        <v>41</v>
      </c>
      <c r="AX411" s="12" t="s">
        <v>79</v>
      </c>
      <c r="AY411" s="219" t="s">
        <v>151</v>
      </c>
    </row>
    <row r="412" spans="2:65" s="13" customFormat="1" x14ac:dyDescent="0.3">
      <c r="B412" s="220"/>
      <c r="C412" s="221"/>
      <c r="D412" s="207" t="s">
        <v>162</v>
      </c>
      <c r="E412" s="232" t="s">
        <v>77</v>
      </c>
      <c r="F412" s="233" t="s">
        <v>461</v>
      </c>
      <c r="G412" s="221"/>
      <c r="H412" s="234">
        <v>11.05</v>
      </c>
      <c r="I412" s="226"/>
      <c r="J412" s="221"/>
      <c r="K412" s="221"/>
      <c r="L412" s="227"/>
      <c r="M412" s="228"/>
      <c r="N412" s="229"/>
      <c r="O412" s="229"/>
      <c r="P412" s="229"/>
      <c r="Q412" s="229"/>
      <c r="R412" s="229"/>
      <c r="S412" s="229"/>
      <c r="T412" s="230"/>
      <c r="AT412" s="231" t="s">
        <v>162</v>
      </c>
      <c r="AU412" s="231" t="s">
        <v>90</v>
      </c>
      <c r="AV412" s="13" t="s">
        <v>90</v>
      </c>
      <c r="AW412" s="13" t="s">
        <v>41</v>
      </c>
      <c r="AX412" s="13" t="s">
        <v>79</v>
      </c>
      <c r="AY412" s="231" t="s">
        <v>151</v>
      </c>
    </row>
    <row r="413" spans="2:65" s="15" customFormat="1" x14ac:dyDescent="0.3">
      <c r="B413" s="260"/>
      <c r="C413" s="261"/>
      <c r="D413" s="207" t="s">
        <v>162</v>
      </c>
      <c r="E413" s="262" t="s">
        <v>77</v>
      </c>
      <c r="F413" s="263" t="s">
        <v>321</v>
      </c>
      <c r="G413" s="261"/>
      <c r="H413" s="264">
        <v>11.05</v>
      </c>
      <c r="I413" s="265"/>
      <c r="J413" s="261"/>
      <c r="K413" s="261"/>
      <c r="L413" s="266"/>
      <c r="M413" s="267"/>
      <c r="N413" s="268"/>
      <c r="O413" s="268"/>
      <c r="P413" s="268"/>
      <c r="Q413" s="268"/>
      <c r="R413" s="268"/>
      <c r="S413" s="268"/>
      <c r="T413" s="269"/>
      <c r="AT413" s="270" t="s">
        <v>162</v>
      </c>
      <c r="AU413" s="270" t="s">
        <v>90</v>
      </c>
      <c r="AV413" s="15" t="s">
        <v>175</v>
      </c>
      <c r="AW413" s="15" t="s">
        <v>41</v>
      </c>
      <c r="AX413" s="15" t="s">
        <v>79</v>
      </c>
      <c r="AY413" s="270" t="s">
        <v>151</v>
      </c>
    </row>
    <row r="414" spans="2:65" s="14" customFormat="1" x14ac:dyDescent="0.3">
      <c r="B414" s="235"/>
      <c r="C414" s="236"/>
      <c r="D414" s="222" t="s">
        <v>162</v>
      </c>
      <c r="E414" s="237" t="s">
        <v>77</v>
      </c>
      <c r="F414" s="238" t="s">
        <v>174</v>
      </c>
      <c r="G414" s="236"/>
      <c r="H414" s="239">
        <v>118.959</v>
      </c>
      <c r="I414" s="240"/>
      <c r="J414" s="236"/>
      <c r="K414" s="236"/>
      <c r="L414" s="241"/>
      <c r="M414" s="242"/>
      <c r="N414" s="243"/>
      <c r="O414" s="243"/>
      <c r="P414" s="243"/>
      <c r="Q414" s="243"/>
      <c r="R414" s="243"/>
      <c r="S414" s="243"/>
      <c r="T414" s="244"/>
      <c r="AT414" s="245" t="s">
        <v>162</v>
      </c>
      <c r="AU414" s="245" t="s">
        <v>90</v>
      </c>
      <c r="AV414" s="14" t="s">
        <v>158</v>
      </c>
      <c r="AW414" s="14" t="s">
        <v>41</v>
      </c>
      <c r="AX414" s="14" t="s">
        <v>23</v>
      </c>
      <c r="AY414" s="245" t="s">
        <v>151</v>
      </c>
    </row>
    <row r="415" spans="2:65" s="1" customFormat="1" ht="22.5" customHeight="1" x14ac:dyDescent="0.3">
      <c r="B415" s="36"/>
      <c r="C415" s="247" t="s">
        <v>462</v>
      </c>
      <c r="D415" s="247" t="s">
        <v>209</v>
      </c>
      <c r="E415" s="248" t="s">
        <v>463</v>
      </c>
      <c r="F415" s="249" t="s">
        <v>464</v>
      </c>
      <c r="G415" s="250" t="s">
        <v>156</v>
      </c>
      <c r="H415" s="251">
        <v>68.941000000000003</v>
      </c>
      <c r="I415" s="252"/>
      <c r="J415" s="253">
        <f>ROUND(I415*H415,2)</f>
        <v>0</v>
      </c>
      <c r="K415" s="249" t="s">
        <v>157</v>
      </c>
      <c r="L415" s="254"/>
      <c r="M415" s="255" t="s">
        <v>77</v>
      </c>
      <c r="N415" s="256" t="s">
        <v>50</v>
      </c>
      <c r="O415" s="37"/>
      <c r="P415" s="204">
        <f>O415*H415</f>
        <v>0</v>
      </c>
      <c r="Q415" s="204">
        <v>8.9999999999999998E-4</v>
      </c>
      <c r="R415" s="204">
        <f>Q415*H415</f>
        <v>6.2046900000000002E-2</v>
      </c>
      <c r="S415" s="204">
        <v>0</v>
      </c>
      <c r="T415" s="205">
        <f>S415*H415</f>
        <v>0</v>
      </c>
      <c r="AR415" s="19" t="s">
        <v>208</v>
      </c>
      <c r="AT415" s="19" t="s">
        <v>209</v>
      </c>
      <c r="AU415" s="19" t="s">
        <v>90</v>
      </c>
      <c r="AY415" s="19" t="s">
        <v>151</v>
      </c>
      <c r="BE415" s="206">
        <f>IF(N415="základní",J415,0)</f>
        <v>0</v>
      </c>
      <c r="BF415" s="206">
        <f>IF(N415="snížená",J415,0)</f>
        <v>0</v>
      </c>
      <c r="BG415" s="206">
        <f>IF(N415="zákl. přenesená",J415,0)</f>
        <v>0</v>
      </c>
      <c r="BH415" s="206">
        <f>IF(N415="sníž. přenesená",J415,0)</f>
        <v>0</v>
      </c>
      <c r="BI415" s="206">
        <f>IF(N415="nulová",J415,0)</f>
        <v>0</v>
      </c>
      <c r="BJ415" s="19" t="s">
        <v>90</v>
      </c>
      <c r="BK415" s="206">
        <f>ROUND(I415*H415,2)</f>
        <v>0</v>
      </c>
      <c r="BL415" s="19" t="s">
        <v>158</v>
      </c>
      <c r="BM415" s="19" t="s">
        <v>465</v>
      </c>
    </row>
    <row r="416" spans="2:65" s="1" customFormat="1" ht="54" x14ac:dyDescent="0.3">
      <c r="B416" s="36"/>
      <c r="C416" s="58"/>
      <c r="D416" s="207" t="s">
        <v>160</v>
      </c>
      <c r="E416" s="58"/>
      <c r="F416" s="208" t="s">
        <v>466</v>
      </c>
      <c r="G416" s="58"/>
      <c r="H416" s="58"/>
      <c r="I416" s="163"/>
      <c r="J416" s="58"/>
      <c r="K416" s="58"/>
      <c r="L416" s="56"/>
      <c r="M416" s="73"/>
      <c r="N416" s="37"/>
      <c r="O416" s="37"/>
      <c r="P416" s="37"/>
      <c r="Q416" s="37"/>
      <c r="R416" s="37"/>
      <c r="S416" s="37"/>
      <c r="T416" s="74"/>
      <c r="AT416" s="19" t="s">
        <v>160</v>
      </c>
      <c r="AU416" s="19" t="s">
        <v>90</v>
      </c>
    </row>
    <row r="417" spans="2:65" s="12" customFormat="1" x14ac:dyDescent="0.3">
      <c r="B417" s="209"/>
      <c r="C417" s="210"/>
      <c r="D417" s="207" t="s">
        <v>162</v>
      </c>
      <c r="E417" s="211" t="s">
        <v>77</v>
      </c>
      <c r="F417" s="212" t="s">
        <v>467</v>
      </c>
      <c r="G417" s="210"/>
      <c r="H417" s="213" t="s">
        <v>77</v>
      </c>
      <c r="I417" s="214"/>
      <c r="J417" s="210"/>
      <c r="K417" s="210"/>
      <c r="L417" s="215"/>
      <c r="M417" s="216"/>
      <c r="N417" s="217"/>
      <c r="O417" s="217"/>
      <c r="P417" s="217"/>
      <c r="Q417" s="217"/>
      <c r="R417" s="217"/>
      <c r="S417" s="217"/>
      <c r="T417" s="218"/>
      <c r="AT417" s="219" t="s">
        <v>162</v>
      </c>
      <c r="AU417" s="219" t="s">
        <v>90</v>
      </c>
      <c r="AV417" s="12" t="s">
        <v>23</v>
      </c>
      <c r="AW417" s="12" t="s">
        <v>41</v>
      </c>
      <c r="AX417" s="12" t="s">
        <v>79</v>
      </c>
      <c r="AY417" s="219" t="s">
        <v>151</v>
      </c>
    </row>
    <row r="418" spans="2:65" s="13" customFormat="1" x14ac:dyDescent="0.3">
      <c r="B418" s="220"/>
      <c r="C418" s="221"/>
      <c r="D418" s="207" t="s">
        <v>162</v>
      </c>
      <c r="E418" s="232" t="s">
        <v>77</v>
      </c>
      <c r="F418" s="233" t="s">
        <v>468</v>
      </c>
      <c r="G418" s="221"/>
      <c r="H418" s="234">
        <v>67.588999999999999</v>
      </c>
      <c r="I418" s="226"/>
      <c r="J418" s="221"/>
      <c r="K418" s="221"/>
      <c r="L418" s="227"/>
      <c r="M418" s="228"/>
      <c r="N418" s="229"/>
      <c r="O418" s="229"/>
      <c r="P418" s="229"/>
      <c r="Q418" s="229"/>
      <c r="R418" s="229"/>
      <c r="S418" s="229"/>
      <c r="T418" s="230"/>
      <c r="AT418" s="231" t="s">
        <v>162</v>
      </c>
      <c r="AU418" s="231" t="s">
        <v>90</v>
      </c>
      <c r="AV418" s="13" t="s">
        <v>90</v>
      </c>
      <c r="AW418" s="13" t="s">
        <v>41</v>
      </c>
      <c r="AX418" s="13" t="s">
        <v>23</v>
      </c>
      <c r="AY418" s="231" t="s">
        <v>151</v>
      </c>
    </row>
    <row r="419" spans="2:65" s="13" customFormat="1" x14ac:dyDescent="0.3">
      <c r="B419" s="220"/>
      <c r="C419" s="221"/>
      <c r="D419" s="222" t="s">
        <v>162</v>
      </c>
      <c r="E419" s="221"/>
      <c r="F419" s="224" t="s">
        <v>469</v>
      </c>
      <c r="G419" s="221"/>
      <c r="H419" s="225">
        <v>68.941000000000003</v>
      </c>
      <c r="I419" s="226"/>
      <c r="J419" s="221"/>
      <c r="K419" s="221"/>
      <c r="L419" s="227"/>
      <c r="M419" s="228"/>
      <c r="N419" s="229"/>
      <c r="O419" s="229"/>
      <c r="P419" s="229"/>
      <c r="Q419" s="229"/>
      <c r="R419" s="229"/>
      <c r="S419" s="229"/>
      <c r="T419" s="230"/>
      <c r="AT419" s="231" t="s">
        <v>162</v>
      </c>
      <c r="AU419" s="231" t="s">
        <v>90</v>
      </c>
      <c r="AV419" s="13" t="s">
        <v>90</v>
      </c>
      <c r="AW419" s="13" t="s">
        <v>4</v>
      </c>
      <c r="AX419" s="13" t="s">
        <v>23</v>
      </c>
      <c r="AY419" s="231" t="s">
        <v>151</v>
      </c>
    </row>
    <row r="420" spans="2:65" s="1" customFormat="1" ht="22.5" customHeight="1" x14ac:dyDescent="0.3">
      <c r="B420" s="36"/>
      <c r="C420" s="247" t="s">
        <v>470</v>
      </c>
      <c r="D420" s="247" t="s">
        <v>209</v>
      </c>
      <c r="E420" s="248" t="s">
        <v>471</v>
      </c>
      <c r="F420" s="249" t="s">
        <v>472</v>
      </c>
      <c r="G420" s="250" t="s">
        <v>156</v>
      </c>
      <c r="H420" s="251">
        <v>41.125999999999998</v>
      </c>
      <c r="I420" s="252"/>
      <c r="J420" s="253">
        <f>ROUND(I420*H420,2)</f>
        <v>0</v>
      </c>
      <c r="K420" s="249" t="s">
        <v>157</v>
      </c>
      <c r="L420" s="254"/>
      <c r="M420" s="255" t="s">
        <v>77</v>
      </c>
      <c r="N420" s="256" t="s">
        <v>50</v>
      </c>
      <c r="O420" s="37"/>
      <c r="P420" s="204">
        <f>O420*H420</f>
        <v>0</v>
      </c>
      <c r="Q420" s="204">
        <v>3.4000000000000002E-4</v>
      </c>
      <c r="R420" s="204">
        <f>Q420*H420</f>
        <v>1.398284E-2</v>
      </c>
      <c r="S420" s="204">
        <v>0</v>
      </c>
      <c r="T420" s="205">
        <f>S420*H420</f>
        <v>0</v>
      </c>
      <c r="AR420" s="19" t="s">
        <v>208</v>
      </c>
      <c r="AT420" s="19" t="s">
        <v>209</v>
      </c>
      <c r="AU420" s="19" t="s">
        <v>90</v>
      </c>
      <c r="AY420" s="19" t="s">
        <v>151</v>
      </c>
      <c r="BE420" s="206">
        <f>IF(N420="základní",J420,0)</f>
        <v>0</v>
      </c>
      <c r="BF420" s="206">
        <f>IF(N420="snížená",J420,0)</f>
        <v>0</v>
      </c>
      <c r="BG420" s="206">
        <f>IF(N420="zákl. přenesená",J420,0)</f>
        <v>0</v>
      </c>
      <c r="BH420" s="206">
        <f>IF(N420="sníž. přenesená",J420,0)</f>
        <v>0</v>
      </c>
      <c r="BI420" s="206">
        <f>IF(N420="nulová",J420,0)</f>
        <v>0</v>
      </c>
      <c r="BJ420" s="19" t="s">
        <v>90</v>
      </c>
      <c r="BK420" s="206">
        <f>ROUND(I420*H420,2)</f>
        <v>0</v>
      </c>
      <c r="BL420" s="19" t="s">
        <v>158</v>
      </c>
      <c r="BM420" s="19" t="s">
        <v>473</v>
      </c>
    </row>
    <row r="421" spans="2:65" s="1" customFormat="1" ht="40.5" x14ac:dyDescent="0.3">
      <c r="B421" s="36"/>
      <c r="C421" s="58"/>
      <c r="D421" s="207" t="s">
        <v>160</v>
      </c>
      <c r="E421" s="58"/>
      <c r="F421" s="208" t="s">
        <v>474</v>
      </c>
      <c r="G421" s="58"/>
      <c r="H421" s="58"/>
      <c r="I421" s="163"/>
      <c r="J421" s="58"/>
      <c r="K421" s="58"/>
      <c r="L421" s="56"/>
      <c r="M421" s="73"/>
      <c r="N421" s="37"/>
      <c r="O421" s="37"/>
      <c r="P421" s="37"/>
      <c r="Q421" s="37"/>
      <c r="R421" s="37"/>
      <c r="S421" s="37"/>
      <c r="T421" s="74"/>
      <c r="AT421" s="19" t="s">
        <v>160</v>
      </c>
      <c r="AU421" s="19" t="s">
        <v>90</v>
      </c>
    </row>
    <row r="422" spans="2:65" s="12" customFormat="1" x14ac:dyDescent="0.3">
      <c r="B422" s="209"/>
      <c r="C422" s="210"/>
      <c r="D422" s="207" t="s">
        <v>162</v>
      </c>
      <c r="E422" s="211" t="s">
        <v>77</v>
      </c>
      <c r="F422" s="212" t="s">
        <v>475</v>
      </c>
      <c r="G422" s="210"/>
      <c r="H422" s="213" t="s">
        <v>77</v>
      </c>
      <c r="I422" s="214"/>
      <c r="J422" s="210"/>
      <c r="K422" s="210"/>
      <c r="L422" s="215"/>
      <c r="M422" s="216"/>
      <c r="N422" s="217"/>
      <c r="O422" s="217"/>
      <c r="P422" s="217"/>
      <c r="Q422" s="217"/>
      <c r="R422" s="217"/>
      <c r="S422" s="217"/>
      <c r="T422" s="218"/>
      <c r="AT422" s="219" t="s">
        <v>162</v>
      </c>
      <c r="AU422" s="219" t="s">
        <v>90</v>
      </c>
      <c r="AV422" s="12" t="s">
        <v>23</v>
      </c>
      <c r="AW422" s="12" t="s">
        <v>41</v>
      </c>
      <c r="AX422" s="12" t="s">
        <v>79</v>
      </c>
      <c r="AY422" s="219" t="s">
        <v>151</v>
      </c>
    </row>
    <row r="423" spans="2:65" s="13" customFormat="1" x14ac:dyDescent="0.3">
      <c r="B423" s="220"/>
      <c r="C423" s="221"/>
      <c r="D423" s="207" t="s">
        <v>162</v>
      </c>
      <c r="E423" s="232" t="s">
        <v>77</v>
      </c>
      <c r="F423" s="233" t="s">
        <v>476</v>
      </c>
      <c r="G423" s="221"/>
      <c r="H423" s="234">
        <v>40.32</v>
      </c>
      <c r="I423" s="226"/>
      <c r="J423" s="221"/>
      <c r="K423" s="221"/>
      <c r="L423" s="227"/>
      <c r="M423" s="228"/>
      <c r="N423" s="229"/>
      <c r="O423" s="229"/>
      <c r="P423" s="229"/>
      <c r="Q423" s="229"/>
      <c r="R423" s="229"/>
      <c r="S423" s="229"/>
      <c r="T423" s="230"/>
      <c r="AT423" s="231" t="s">
        <v>162</v>
      </c>
      <c r="AU423" s="231" t="s">
        <v>90</v>
      </c>
      <c r="AV423" s="13" t="s">
        <v>90</v>
      </c>
      <c r="AW423" s="13" t="s">
        <v>41</v>
      </c>
      <c r="AX423" s="13" t="s">
        <v>23</v>
      </c>
      <c r="AY423" s="231" t="s">
        <v>151</v>
      </c>
    </row>
    <row r="424" spans="2:65" s="13" customFormat="1" x14ac:dyDescent="0.3">
      <c r="B424" s="220"/>
      <c r="C424" s="221"/>
      <c r="D424" s="222" t="s">
        <v>162</v>
      </c>
      <c r="E424" s="221"/>
      <c r="F424" s="224" t="s">
        <v>477</v>
      </c>
      <c r="G424" s="221"/>
      <c r="H424" s="225">
        <v>41.125999999999998</v>
      </c>
      <c r="I424" s="226"/>
      <c r="J424" s="221"/>
      <c r="K424" s="221"/>
      <c r="L424" s="227"/>
      <c r="M424" s="228"/>
      <c r="N424" s="229"/>
      <c r="O424" s="229"/>
      <c r="P424" s="229"/>
      <c r="Q424" s="229"/>
      <c r="R424" s="229"/>
      <c r="S424" s="229"/>
      <c r="T424" s="230"/>
      <c r="AT424" s="231" t="s">
        <v>162</v>
      </c>
      <c r="AU424" s="231" t="s">
        <v>90</v>
      </c>
      <c r="AV424" s="13" t="s">
        <v>90</v>
      </c>
      <c r="AW424" s="13" t="s">
        <v>4</v>
      </c>
      <c r="AX424" s="13" t="s">
        <v>23</v>
      </c>
      <c r="AY424" s="231" t="s">
        <v>151</v>
      </c>
    </row>
    <row r="425" spans="2:65" s="1" customFormat="1" ht="22.5" customHeight="1" x14ac:dyDescent="0.3">
      <c r="B425" s="36"/>
      <c r="C425" s="247" t="s">
        <v>478</v>
      </c>
      <c r="D425" s="247" t="s">
        <v>209</v>
      </c>
      <c r="E425" s="248" t="s">
        <v>479</v>
      </c>
      <c r="F425" s="249" t="s">
        <v>480</v>
      </c>
      <c r="G425" s="250" t="s">
        <v>156</v>
      </c>
      <c r="H425" s="251">
        <v>11.271000000000001</v>
      </c>
      <c r="I425" s="252"/>
      <c r="J425" s="253">
        <f>ROUND(I425*H425,2)</f>
        <v>0</v>
      </c>
      <c r="K425" s="249" t="s">
        <v>157</v>
      </c>
      <c r="L425" s="254"/>
      <c r="M425" s="255" t="s">
        <v>77</v>
      </c>
      <c r="N425" s="256" t="s">
        <v>50</v>
      </c>
      <c r="O425" s="37"/>
      <c r="P425" s="204">
        <f>O425*H425</f>
        <v>0</v>
      </c>
      <c r="Q425" s="204">
        <v>5.1000000000000004E-4</v>
      </c>
      <c r="R425" s="204">
        <f>Q425*H425</f>
        <v>5.748210000000001E-3</v>
      </c>
      <c r="S425" s="204">
        <v>0</v>
      </c>
      <c r="T425" s="205">
        <f>S425*H425</f>
        <v>0</v>
      </c>
      <c r="AR425" s="19" t="s">
        <v>208</v>
      </c>
      <c r="AT425" s="19" t="s">
        <v>209</v>
      </c>
      <c r="AU425" s="19" t="s">
        <v>90</v>
      </c>
      <c r="AY425" s="19" t="s">
        <v>151</v>
      </c>
      <c r="BE425" s="206">
        <f>IF(N425="základní",J425,0)</f>
        <v>0</v>
      </c>
      <c r="BF425" s="206">
        <f>IF(N425="snížená",J425,0)</f>
        <v>0</v>
      </c>
      <c r="BG425" s="206">
        <f>IF(N425="zákl. přenesená",J425,0)</f>
        <v>0</v>
      </c>
      <c r="BH425" s="206">
        <f>IF(N425="sníž. přenesená",J425,0)</f>
        <v>0</v>
      </c>
      <c r="BI425" s="206">
        <f>IF(N425="nulová",J425,0)</f>
        <v>0</v>
      </c>
      <c r="BJ425" s="19" t="s">
        <v>90</v>
      </c>
      <c r="BK425" s="206">
        <f>ROUND(I425*H425,2)</f>
        <v>0</v>
      </c>
      <c r="BL425" s="19" t="s">
        <v>158</v>
      </c>
      <c r="BM425" s="19" t="s">
        <v>481</v>
      </c>
    </row>
    <row r="426" spans="2:65" s="1" customFormat="1" ht="40.5" x14ac:dyDescent="0.3">
      <c r="B426" s="36"/>
      <c r="C426" s="58"/>
      <c r="D426" s="207" t="s">
        <v>160</v>
      </c>
      <c r="E426" s="58"/>
      <c r="F426" s="208" t="s">
        <v>482</v>
      </c>
      <c r="G426" s="58"/>
      <c r="H426" s="58"/>
      <c r="I426" s="163"/>
      <c r="J426" s="58"/>
      <c r="K426" s="58"/>
      <c r="L426" s="56"/>
      <c r="M426" s="73"/>
      <c r="N426" s="37"/>
      <c r="O426" s="37"/>
      <c r="P426" s="37"/>
      <c r="Q426" s="37"/>
      <c r="R426" s="37"/>
      <c r="S426" s="37"/>
      <c r="T426" s="74"/>
      <c r="AT426" s="19" t="s">
        <v>160</v>
      </c>
      <c r="AU426" s="19" t="s">
        <v>90</v>
      </c>
    </row>
    <row r="427" spans="2:65" s="12" customFormat="1" x14ac:dyDescent="0.3">
      <c r="B427" s="209"/>
      <c r="C427" s="210"/>
      <c r="D427" s="207" t="s">
        <v>162</v>
      </c>
      <c r="E427" s="211" t="s">
        <v>77</v>
      </c>
      <c r="F427" s="212" t="s">
        <v>460</v>
      </c>
      <c r="G427" s="210"/>
      <c r="H427" s="213" t="s">
        <v>77</v>
      </c>
      <c r="I427" s="214"/>
      <c r="J427" s="210"/>
      <c r="K427" s="210"/>
      <c r="L427" s="215"/>
      <c r="M427" s="216"/>
      <c r="N427" s="217"/>
      <c r="O427" s="217"/>
      <c r="P427" s="217"/>
      <c r="Q427" s="217"/>
      <c r="R427" s="217"/>
      <c r="S427" s="217"/>
      <c r="T427" s="218"/>
      <c r="AT427" s="219" t="s">
        <v>162</v>
      </c>
      <c r="AU427" s="219" t="s">
        <v>90</v>
      </c>
      <c r="AV427" s="12" t="s">
        <v>23</v>
      </c>
      <c r="AW427" s="12" t="s">
        <v>41</v>
      </c>
      <c r="AX427" s="12" t="s">
        <v>79</v>
      </c>
      <c r="AY427" s="219" t="s">
        <v>151</v>
      </c>
    </row>
    <row r="428" spans="2:65" s="13" customFormat="1" x14ac:dyDescent="0.3">
      <c r="B428" s="220"/>
      <c r="C428" s="221"/>
      <c r="D428" s="207" t="s">
        <v>162</v>
      </c>
      <c r="E428" s="232" t="s">
        <v>77</v>
      </c>
      <c r="F428" s="233" t="s">
        <v>483</v>
      </c>
      <c r="G428" s="221"/>
      <c r="H428" s="234">
        <v>11.05</v>
      </c>
      <c r="I428" s="226"/>
      <c r="J428" s="221"/>
      <c r="K428" s="221"/>
      <c r="L428" s="227"/>
      <c r="M428" s="228"/>
      <c r="N428" s="229"/>
      <c r="O428" s="229"/>
      <c r="P428" s="229"/>
      <c r="Q428" s="229"/>
      <c r="R428" s="229"/>
      <c r="S428" s="229"/>
      <c r="T428" s="230"/>
      <c r="AT428" s="231" t="s">
        <v>162</v>
      </c>
      <c r="AU428" s="231" t="s">
        <v>90</v>
      </c>
      <c r="AV428" s="13" t="s">
        <v>90</v>
      </c>
      <c r="AW428" s="13" t="s">
        <v>41</v>
      </c>
      <c r="AX428" s="13" t="s">
        <v>23</v>
      </c>
      <c r="AY428" s="231" t="s">
        <v>151</v>
      </c>
    </row>
    <row r="429" spans="2:65" s="13" customFormat="1" x14ac:dyDescent="0.3">
      <c r="B429" s="220"/>
      <c r="C429" s="221"/>
      <c r="D429" s="222" t="s">
        <v>162</v>
      </c>
      <c r="E429" s="221"/>
      <c r="F429" s="224" t="s">
        <v>484</v>
      </c>
      <c r="G429" s="221"/>
      <c r="H429" s="225">
        <v>11.271000000000001</v>
      </c>
      <c r="I429" s="226"/>
      <c r="J429" s="221"/>
      <c r="K429" s="221"/>
      <c r="L429" s="227"/>
      <c r="M429" s="228"/>
      <c r="N429" s="229"/>
      <c r="O429" s="229"/>
      <c r="P429" s="229"/>
      <c r="Q429" s="229"/>
      <c r="R429" s="229"/>
      <c r="S429" s="229"/>
      <c r="T429" s="230"/>
      <c r="AT429" s="231" t="s">
        <v>162</v>
      </c>
      <c r="AU429" s="231" t="s">
        <v>90</v>
      </c>
      <c r="AV429" s="13" t="s">
        <v>90</v>
      </c>
      <c r="AW429" s="13" t="s">
        <v>4</v>
      </c>
      <c r="AX429" s="13" t="s">
        <v>23</v>
      </c>
      <c r="AY429" s="231" t="s">
        <v>151</v>
      </c>
    </row>
    <row r="430" spans="2:65" s="1" customFormat="1" ht="22.5" customHeight="1" x14ac:dyDescent="0.3">
      <c r="B430" s="36"/>
      <c r="C430" s="195" t="s">
        <v>485</v>
      </c>
      <c r="D430" s="195" t="s">
        <v>153</v>
      </c>
      <c r="E430" s="196" t="s">
        <v>486</v>
      </c>
      <c r="F430" s="197" t="s">
        <v>487</v>
      </c>
      <c r="G430" s="198" t="s">
        <v>156</v>
      </c>
      <c r="H430" s="199">
        <v>40.32</v>
      </c>
      <c r="I430" s="200"/>
      <c r="J430" s="201">
        <f>ROUND(I430*H430,2)</f>
        <v>0</v>
      </c>
      <c r="K430" s="197" t="s">
        <v>157</v>
      </c>
      <c r="L430" s="56"/>
      <c r="M430" s="202" t="s">
        <v>77</v>
      </c>
      <c r="N430" s="203" t="s">
        <v>50</v>
      </c>
      <c r="O430" s="37"/>
      <c r="P430" s="204">
        <f>O430*H430</f>
        <v>0</v>
      </c>
      <c r="Q430" s="204">
        <v>8.3125600000000001E-3</v>
      </c>
      <c r="R430" s="204">
        <f>Q430*H430</f>
        <v>0.33516241920000001</v>
      </c>
      <c r="S430" s="204">
        <v>0</v>
      </c>
      <c r="T430" s="205">
        <f>S430*H430</f>
        <v>0</v>
      </c>
      <c r="AR430" s="19" t="s">
        <v>158</v>
      </c>
      <c r="AT430" s="19" t="s">
        <v>153</v>
      </c>
      <c r="AU430" s="19" t="s">
        <v>90</v>
      </c>
      <c r="AY430" s="19" t="s">
        <v>151</v>
      </c>
      <c r="BE430" s="206">
        <f>IF(N430="základní",J430,0)</f>
        <v>0</v>
      </c>
      <c r="BF430" s="206">
        <f>IF(N430="snížená",J430,0)</f>
        <v>0</v>
      </c>
      <c r="BG430" s="206">
        <f>IF(N430="zákl. přenesená",J430,0)</f>
        <v>0</v>
      </c>
      <c r="BH430" s="206">
        <f>IF(N430="sníž. přenesená",J430,0)</f>
        <v>0</v>
      </c>
      <c r="BI430" s="206">
        <f>IF(N430="nulová",J430,0)</f>
        <v>0</v>
      </c>
      <c r="BJ430" s="19" t="s">
        <v>90</v>
      </c>
      <c r="BK430" s="206">
        <f>ROUND(I430*H430,2)</f>
        <v>0</v>
      </c>
      <c r="BL430" s="19" t="s">
        <v>158</v>
      </c>
      <c r="BM430" s="19" t="s">
        <v>488</v>
      </c>
    </row>
    <row r="431" spans="2:65" s="1" customFormat="1" ht="27" x14ac:dyDescent="0.3">
      <c r="B431" s="36"/>
      <c r="C431" s="58"/>
      <c r="D431" s="207" t="s">
        <v>160</v>
      </c>
      <c r="E431" s="58"/>
      <c r="F431" s="208" t="s">
        <v>489</v>
      </c>
      <c r="G431" s="58"/>
      <c r="H431" s="58"/>
      <c r="I431" s="163"/>
      <c r="J431" s="58"/>
      <c r="K431" s="58"/>
      <c r="L431" s="56"/>
      <c r="M431" s="73"/>
      <c r="N431" s="37"/>
      <c r="O431" s="37"/>
      <c r="P431" s="37"/>
      <c r="Q431" s="37"/>
      <c r="R431" s="37"/>
      <c r="S431" s="37"/>
      <c r="T431" s="74"/>
      <c r="AT431" s="19" t="s">
        <v>160</v>
      </c>
      <c r="AU431" s="19" t="s">
        <v>90</v>
      </c>
    </row>
    <row r="432" spans="2:65" s="12" customFormat="1" x14ac:dyDescent="0.3">
      <c r="B432" s="209"/>
      <c r="C432" s="210"/>
      <c r="D432" s="207" t="s">
        <v>162</v>
      </c>
      <c r="E432" s="211" t="s">
        <v>77</v>
      </c>
      <c r="F432" s="212" t="s">
        <v>163</v>
      </c>
      <c r="G432" s="210"/>
      <c r="H432" s="213" t="s">
        <v>77</v>
      </c>
      <c r="I432" s="214"/>
      <c r="J432" s="210"/>
      <c r="K432" s="210"/>
      <c r="L432" s="215"/>
      <c r="M432" s="216"/>
      <c r="N432" s="217"/>
      <c r="O432" s="217"/>
      <c r="P432" s="217"/>
      <c r="Q432" s="217"/>
      <c r="R432" s="217"/>
      <c r="S432" s="217"/>
      <c r="T432" s="218"/>
      <c r="AT432" s="219" t="s">
        <v>162</v>
      </c>
      <c r="AU432" s="219" t="s">
        <v>90</v>
      </c>
      <c r="AV432" s="12" t="s">
        <v>23</v>
      </c>
      <c r="AW432" s="12" t="s">
        <v>41</v>
      </c>
      <c r="AX432" s="12" t="s">
        <v>79</v>
      </c>
      <c r="AY432" s="219" t="s">
        <v>151</v>
      </c>
    </row>
    <row r="433" spans="2:65" s="12" customFormat="1" x14ac:dyDescent="0.3">
      <c r="B433" s="209"/>
      <c r="C433" s="210"/>
      <c r="D433" s="207" t="s">
        <v>162</v>
      </c>
      <c r="E433" s="211" t="s">
        <v>77</v>
      </c>
      <c r="F433" s="212" t="s">
        <v>365</v>
      </c>
      <c r="G433" s="210"/>
      <c r="H433" s="213" t="s">
        <v>77</v>
      </c>
      <c r="I433" s="214"/>
      <c r="J433" s="210"/>
      <c r="K433" s="210"/>
      <c r="L433" s="215"/>
      <c r="M433" s="216"/>
      <c r="N433" s="217"/>
      <c r="O433" s="217"/>
      <c r="P433" s="217"/>
      <c r="Q433" s="217"/>
      <c r="R433" s="217"/>
      <c r="S433" s="217"/>
      <c r="T433" s="218"/>
      <c r="AT433" s="219" t="s">
        <v>162</v>
      </c>
      <c r="AU433" s="219" t="s">
        <v>90</v>
      </c>
      <c r="AV433" s="12" t="s">
        <v>23</v>
      </c>
      <c r="AW433" s="12" t="s">
        <v>41</v>
      </c>
      <c r="AX433" s="12" t="s">
        <v>79</v>
      </c>
      <c r="AY433" s="219" t="s">
        <v>151</v>
      </c>
    </row>
    <row r="434" spans="2:65" s="12" customFormat="1" x14ac:dyDescent="0.3">
      <c r="B434" s="209"/>
      <c r="C434" s="210"/>
      <c r="D434" s="207" t="s">
        <v>162</v>
      </c>
      <c r="E434" s="211" t="s">
        <v>77</v>
      </c>
      <c r="F434" s="212" t="s">
        <v>490</v>
      </c>
      <c r="G434" s="210"/>
      <c r="H434" s="213" t="s">
        <v>77</v>
      </c>
      <c r="I434" s="214"/>
      <c r="J434" s="210"/>
      <c r="K434" s="210"/>
      <c r="L434" s="215"/>
      <c r="M434" s="216"/>
      <c r="N434" s="217"/>
      <c r="O434" s="217"/>
      <c r="P434" s="217"/>
      <c r="Q434" s="217"/>
      <c r="R434" s="217"/>
      <c r="S434" s="217"/>
      <c r="T434" s="218"/>
      <c r="AT434" s="219" t="s">
        <v>162</v>
      </c>
      <c r="AU434" s="219" t="s">
        <v>90</v>
      </c>
      <c r="AV434" s="12" t="s">
        <v>23</v>
      </c>
      <c r="AW434" s="12" t="s">
        <v>41</v>
      </c>
      <c r="AX434" s="12" t="s">
        <v>79</v>
      </c>
      <c r="AY434" s="219" t="s">
        <v>151</v>
      </c>
    </row>
    <row r="435" spans="2:65" s="13" customFormat="1" x14ac:dyDescent="0.3">
      <c r="B435" s="220"/>
      <c r="C435" s="221"/>
      <c r="D435" s="222" t="s">
        <v>162</v>
      </c>
      <c r="E435" s="223" t="s">
        <v>77</v>
      </c>
      <c r="F435" s="224" t="s">
        <v>459</v>
      </c>
      <c r="G435" s="221"/>
      <c r="H435" s="225">
        <v>40.32</v>
      </c>
      <c r="I435" s="226"/>
      <c r="J435" s="221"/>
      <c r="K435" s="221"/>
      <c r="L435" s="227"/>
      <c r="M435" s="228"/>
      <c r="N435" s="229"/>
      <c r="O435" s="229"/>
      <c r="P435" s="229"/>
      <c r="Q435" s="229"/>
      <c r="R435" s="229"/>
      <c r="S435" s="229"/>
      <c r="T435" s="230"/>
      <c r="AT435" s="231" t="s">
        <v>162</v>
      </c>
      <c r="AU435" s="231" t="s">
        <v>90</v>
      </c>
      <c r="AV435" s="13" t="s">
        <v>90</v>
      </c>
      <c r="AW435" s="13" t="s">
        <v>41</v>
      </c>
      <c r="AX435" s="13" t="s">
        <v>23</v>
      </c>
      <c r="AY435" s="231" t="s">
        <v>151</v>
      </c>
    </row>
    <row r="436" spans="2:65" s="1" customFormat="1" ht="22.5" customHeight="1" x14ac:dyDescent="0.3">
      <c r="B436" s="36"/>
      <c r="C436" s="247" t="s">
        <v>491</v>
      </c>
      <c r="D436" s="247" t="s">
        <v>209</v>
      </c>
      <c r="E436" s="248" t="s">
        <v>492</v>
      </c>
      <c r="F436" s="249" t="s">
        <v>493</v>
      </c>
      <c r="G436" s="250" t="s">
        <v>156</v>
      </c>
      <c r="H436" s="251">
        <v>41.125999999999998</v>
      </c>
      <c r="I436" s="252"/>
      <c r="J436" s="253">
        <f>ROUND(I436*H436,2)</f>
        <v>0</v>
      </c>
      <c r="K436" s="249" t="s">
        <v>157</v>
      </c>
      <c r="L436" s="254"/>
      <c r="M436" s="255" t="s">
        <v>77</v>
      </c>
      <c r="N436" s="256" t="s">
        <v>50</v>
      </c>
      <c r="O436" s="37"/>
      <c r="P436" s="204">
        <f>O436*H436</f>
        <v>0</v>
      </c>
      <c r="Q436" s="204">
        <v>1.5E-3</v>
      </c>
      <c r="R436" s="204">
        <f>Q436*H436</f>
        <v>6.1689000000000001E-2</v>
      </c>
      <c r="S436" s="204">
        <v>0</v>
      </c>
      <c r="T436" s="205">
        <f>S436*H436</f>
        <v>0</v>
      </c>
      <c r="AR436" s="19" t="s">
        <v>208</v>
      </c>
      <c r="AT436" s="19" t="s">
        <v>209</v>
      </c>
      <c r="AU436" s="19" t="s">
        <v>90</v>
      </c>
      <c r="AY436" s="19" t="s">
        <v>151</v>
      </c>
      <c r="BE436" s="206">
        <f>IF(N436="základní",J436,0)</f>
        <v>0</v>
      </c>
      <c r="BF436" s="206">
        <f>IF(N436="snížená",J436,0)</f>
        <v>0</v>
      </c>
      <c r="BG436" s="206">
        <f>IF(N436="zákl. přenesená",J436,0)</f>
        <v>0</v>
      </c>
      <c r="BH436" s="206">
        <f>IF(N436="sníž. přenesená",J436,0)</f>
        <v>0</v>
      </c>
      <c r="BI436" s="206">
        <f>IF(N436="nulová",J436,0)</f>
        <v>0</v>
      </c>
      <c r="BJ436" s="19" t="s">
        <v>90</v>
      </c>
      <c r="BK436" s="206">
        <f>ROUND(I436*H436,2)</f>
        <v>0</v>
      </c>
      <c r="BL436" s="19" t="s">
        <v>158</v>
      </c>
      <c r="BM436" s="19" t="s">
        <v>494</v>
      </c>
    </row>
    <row r="437" spans="2:65" s="1" customFormat="1" ht="27" x14ac:dyDescent="0.3">
      <c r="B437" s="36"/>
      <c r="C437" s="58"/>
      <c r="D437" s="207" t="s">
        <v>160</v>
      </c>
      <c r="E437" s="58"/>
      <c r="F437" s="208" t="s">
        <v>495</v>
      </c>
      <c r="G437" s="58"/>
      <c r="H437" s="58"/>
      <c r="I437" s="163"/>
      <c r="J437" s="58"/>
      <c r="K437" s="58"/>
      <c r="L437" s="56"/>
      <c r="M437" s="73"/>
      <c r="N437" s="37"/>
      <c r="O437" s="37"/>
      <c r="P437" s="37"/>
      <c r="Q437" s="37"/>
      <c r="R437" s="37"/>
      <c r="S437" s="37"/>
      <c r="T437" s="74"/>
      <c r="AT437" s="19" t="s">
        <v>160</v>
      </c>
      <c r="AU437" s="19" t="s">
        <v>90</v>
      </c>
    </row>
    <row r="438" spans="2:65" s="13" customFormat="1" x14ac:dyDescent="0.3">
      <c r="B438" s="220"/>
      <c r="C438" s="221"/>
      <c r="D438" s="222" t="s">
        <v>162</v>
      </c>
      <c r="E438" s="221"/>
      <c r="F438" s="224" t="s">
        <v>477</v>
      </c>
      <c r="G438" s="221"/>
      <c r="H438" s="225">
        <v>41.125999999999998</v>
      </c>
      <c r="I438" s="226"/>
      <c r="J438" s="221"/>
      <c r="K438" s="221"/>
      <c r="L438" s="227"/>
      <c r="M438" s="228"/>
      <c r="N438" s="229"/>
      <c r="O438" s="229"/>
      <c r="P438" s="229"/>
      <c r="Q438" s="229"/>
      <c r="R438" s="229"/>
      <c r="S438" s="229"/>
      <c r="T438" s="230"/>
      <c r="AT438" s="231" t="s">
        <v>162</v>
      </c>
      <c r="AU438" s="231" t="s">
        <v>90</v>
      </c>
      <c r="AV438" s="13" t="s">
        <v>90</v>
      </c>
      <c r="AW438" s="13" t="s">
        <v>4</v>
      </c>
      <c r="AX438" s="13" t="s">
        <v>23</v>
      </c>
      <c r="AY438" s="231" t="s">
        <v>151</v>
      </c>
    </row>
    <row r="439" spans="2:65" s="1" customFormat="1" ht="22.5" customHeight="1" x14ac:dyDescent="0.3">
      <c r="B439" s="36"/>
      <c r="C439" s="195" t="s">
        <v>496</v>
      </c>
      <c r="D439" s="195" t="s">
        <v>153</v>
      </c>
      <c r="E439" s="196" t="s">
        <v>497</v>
      </c>
      <c r="F439" s="197" t="s">
        <v>498</v>
      </c>
      <c r="G439" s="198" t="s">
        <v>156</v>
      </c>
      <c r="H439" s="199">
        <v>829.178</v>
      </c>
      <c r="I439" s="200"/>
      <c r="J439" s="201">
        <f>ROUND(I439*H439,2)</f>
        <v>0</v>
      </c>
      <c r="K439" s="197" t="s">
        <v>157</v>
      </c>
      <c r="L439" s="56"/>
      <c r="M439" s="202" t="s">
        <v>77</v>
      </c>
      <c r="N439" s="203" t="s">
        <v>50</v>
      </c>
      <c r="O439" s="37"/>
      <c r="P439" s="204">
        <f>O439*H439</f>
        <v>0</v>
      </c>
      <c r="Q439" s="204">
        <v>8.4925599999999997E-3</v>
      </c>
      <c r="R439" s="204">
        <f>Q439*H439</f>
        <v>7.0418439156799995</v>
      </c>
      <c r="S439" s="204">
        <v>0</v>
      </c>
      <c r="T439" s="205">
        <f>S439*H439</f>
        <v>0</v>
      </c>
      <c r="AR439" s="19" t="s">
        <v>158</v>
      </c>
      <c r="AT439" s="19" t="s">
        <v>153</v>
      </c>
      <c r="AU439" s="19" t="s">
        <v>90</v>
      </c>
      <c r="AY439" s="19" t="s">
        <v>151</v>
      </c>
      <c r="BE439" s="206">
        <f>IF(N439="základní",J439,0)</f>
        <v>0</v>
      </c>
      <c r="BF439" s="206">
        <f>IF(N439="snížená",J439,0)</f>
        <v>0</v>
      </c>
      <c r="BG439" s="206">
        <f>IF(N439="zákl. přenesená",J439,0)</f>
        <v>0</v>
      </c>
      <c r="BH439" s="206">
        <f>IF(N439="sníž. přenesená",J439,0)</f>
        <v>0</v>
      </c>
      <c r="BI439" s="206">
        <f>IF(N439="nulová",J439,0)</f>
        <v>0</v>
      </c>
      <c r="BJ439" s="19" t="s">
        <v>90</v>
      </c>
      <c r="BK439" s="206">
        <f>ROUND(I439*H439,2)</f>
        <v>0</v>
      </c>
      <c r="BL439" s="19" t="s">
        <v>158</v>
      </c>
      <c r="BM439" s="19" t="s">
        <v>499</v>
      </c>
    </row>
    <row r="440" spans="2:65" s="1" customFormat="1" ht="27" x14ac:dyDescent="0.3">
      <c r="B440" s="36"/>
      <c r="C440" s="58"/>
      <c r="D440" s="207" t="s">
        <v>160</v>
      </c>
      <c r="E440" s="58"/>
      <c r="F440" s="208" t="s">
        <v>500</v>
      </c>
      <c r="G440" s="58"/>
      <c r="H440" s="58"/>
      <c r="I440" s="163"/>
      <c r="J440" s="58"/>
      <c r="K440" s="58"/>
      <c r="L440" s="56"/>
      <c r="M440" s="73"/>
      <c r="N440" s="37"/>
      <c r="O440" s="37"/>
      <c r="P440" s="37"/>
      <c r="Q440" s="37"/>
      <c r="R440" s="37"/>
      <c r="S440" s="37"/>
      <c r="T440" s="74"/>
      <c r="AT440" s="19" t="s">
        <v>160</v>
      </c>
      <c r="AU440" s="19" t="s">
        <v>90</v>
      </c>
    </row>
    <row r="441" spans="2:65" s="12" customFormat="1" x14ac:dyDescent="0.3">
      <c r="B441" s="209"/>
      <c r="C441" s="210"/>
      <c r="D441" s="207" t="s">
        <v>162</v>
      </c>
      <c r="E441" s="211" t="s">
        <v>77</v>
      </c>
      <c r="F441" s="212" t="s">
        <v>163</v>
      </c>
      <c r="G441" s="210"/>
      <c r="H441" s="213" t="s">
        <v>77</v>
      </c>
      <c r="I441" s="214"/>
      <c r="J441" s="210"/>
      <c r="K441" s="210"/>
      <c r="L441" s="215"/>
      <c r="M441" s="216"/>
      <c r="N441" s="217"/>
      <c r="O441" s="217"/>
      <c r="P441" s="217"/>
      <c r="Q441" s="217"/>
      <c r="R441" s="217"/>
      <c r="S441" s="217"/>
      <c r="T441" s="218"/>
      <c r="AT441" s="219" t="s">
        <v>162</v>
      </c>
      <c r="AU441" s="219" t="s">
        <v>90</v>
      </c>
      <c r="AV441" s="12" t="s">
        <v>23</v>
      </c>
      <c r="AW441" s="12" t="s">
        <v>41</v>
      </c>
      <c r="AX441" s="12" t="s">
        <v>79</v>
      </c>
      <c r="AY441" s="219" t="s">
        <v>151</v>
      </c>
    </row>
    <row r="442" spans="2:65" s="12" customFormat="1" x14ac:dyDescent="0.3">
      <c r="B442" s="209"/>
      <c r="C442" s="210"/>
      <c r="D442" s="207" t="s">
        <v>162</v>
      </c>
      <c r="E442" s="211" t="s">
        <v>77</v>
      </c>
      <c r="F442" s="212" t="s">
        <v>365</v>
      </c>
      <c r="G442" s="210"/>
      <c r="H442" s="213" t="s">
        <v>77</v>
      </c>
      <c r="I442" s="214"/>
      <c r="J442" s="210"/>
      <c r="K442" s="210"/>
      <c r="L442" s="215"/>
      <c r="M442" s="216"/>
      <c r="N442" s="217"/>
      <c r="O442" s="217"/>
      <c r="P442" s="217"/>
      <c r="Q442" s="217"/>
      <c r="R442" s="217"/>
      <c r="S442" s="217"/>
      <c r="T442" s="218"/>
      <c r="AT442" s="219" t="s">
        <v>162</v>
      </c>
      <c r="AU442" s="219" t="s">
        <v>90</v>
      </c>
      <c r="AV442" s="12" t="s">
        <v>23</v>
      </c>
      <c r="AW442" s="12" t="s">
        <v>41</v>
      </c>
      <c r="AX442" s="12" t="s">
        <v>79</v>
      </c>
      <c r="AY442" s="219" t="s">
        <v>151</v>
      </c>
    </row>
    <row r="443" spans="2:65" s="12" customFormat="1" x14ac:dyDescent="0.3">
      <c r="B443" s="209"/>
      <c r="C443" s="210"/>
      <c r="D443" s="207" t="s">
        <v>162</v>
      </c>
      <c r="E443" s="211" t="s">
        <v>77</v>
      </c>
      <c r="F443" s="212" t="s">
        <v>501</v>
      </c>
      <c r="G443" s="210"/>
      <c r="H443" s="213" t="s">
        <v>77</v>
      </c>
      <c r="I443" s="214"/>
      <c r="J443" s="210"/>
      <c r="K443" s="210"/>
      <c r="L443" s="215"/>
      <c r="M443" s="216"/>
      <c r="N443" s="217"/>
      <c r="O443" s="217"/>
      <c r="P443" s="217"/>
      <c r="Q443" s="217"/>
      <c r="R443" s="217"/>
      <c r="S443" s="217"/>
      <c r="T443" s="218"/>
      <c r="AT443" s="219" t="s">
        <v>162</v>
      </c>
      <c r="AU443" s="219" t="s">
        <v>90</v>
      </c>
      <c r="AV443" s="12" t="s">
        <v>23</v>
      </c>
      <c r="AW443" s="12" t="s">
        <v>41</v>
      </c>
      <c r="AX443" s="12" t="s">
        <v>79</v>
      </c>
      <c r="AY443" s="219" t="s">
        <v>151</v>
      </c>
    </row>
    <row r="444" spans="2:65" s="12" customFormat="1" x14ac:dyDescent="0.3">
      <c r="B444" s="209"/>
      <c r="C444" s="210"/>
      <c r="D444" s="207" t="s">
        <v>162</v>
      </c>
      <c r="E444" s="211" t="s">
        <v>77</v>
      </c>
      <c r="F444" s="212" t="s">
        <v>502</v>
      </c>
      <c r="G444" s="210"/>
      <c r="H444" s="213" t="s">
        <v>77</v>
      </c>
      <c r="I444" s="214"/>
      <c r="J444" s="210"/>
      <c r="K444" s="210"/>
      <c r="L444" s="215"/>
      <c r="M444" s="216"/>
      <c r="N444" s="217"/>
      <c r="O444" s="217"/>
      <c r="P444" s="217"/>
      <c r="Q444" s="217"/>
      <c r="R444" s="217"/>
      <c r="S444" s="217"/>
      <c r="T444" s="218"/>
      <c r="AT444" s="219" t="s">
        <v>162</v>
      </c>
      <c r="AU444" s="219" t="s">
        <v>90</v>
      </c>
      <c r="AV444" s="12" t="s">
        <v>23</v>
      </c>
      <c r="AW444" s="12" t="s">
        <v>41</v>
      </c>
      <c r="AX444" s="12" t="s">
        <v>79</v>
      </c>
      <c r="AY444" s="219" t="s">
        <v>151</v>
      </c>
    </row>
    <row r="445" spans="2:65" s="12" customFormat="1" x14ac:dyDescent="0.3">
      <c r="B445" s="209"/>
      <c r="C445" s="210"/>
      <c r="D445" s="207" t="s">
        <v>162</v>
      </c>
      <c r="E445" s="211" t="s">
        <v>77</v>
      </c>
      <c r="F445" s="212" t="s">
        <v>229</v>
      </c>
      <c r="G445" s="210"/>
      <c r="H445" s="213" t="s">
        <v>77</v>
      </c>
      <c r="I445" s="214"/>
      <c r="J445" s="210"/>
      <c r="K445" s="210"/>
      <c r="L445" s="215"/>
      <c r="M445" s="216"/>
      <c r="N445" s="217"/>
      <c r="O445" s="217"/>
      <c r="P445" s="217"/>
      <c r="Q445" s="217"/>
      <c r="R445" s="217"/>
      <c r="S445" s="217"/>
      <c r="T445" s="218"/>
      <c r="AT445" s="219" t="s">
        <v>162</v>
      </c>
      <c r="AU445" s="219" t="s">
        <v>90</v>
      </c>
      <c r="AV445" s="12" t="s">
        <v>23</v>
      </c>
      <c r="AW445" s="12" t="s">
        <v>41</v>
      </c>
      <c r="AX445" s="12" t="s">
        <v>79</v>
      </c>
      <c r="AY445" s="219" t="s">
        <v>151</v>
      </c>
    </row>
    <row r="446" spans="2:65" s="13" customFormat="1" x14ac:dyDescent="0.3">
      <c r="B446" s="220"/>
      <c r="C446" s="221"/>
      <c r="D446" s="207" t="s">
        <v>162</v>
      </c>
      <c r="E446" s="232" t="s">
        <v>77</v>
      </c>
      <c r="F446" s="233" t="s">
        <v>503</v>
      </c>
      <c r="G446" s="221"/>
      <c r="H446" s="234">
        <v>502.67500000000001</v>
      </c>
      <c r="I446" s="226"/>
      <c r="J446" s="221"/>
      <c r="K446" s="221"/>
      <c r="L446" s="227"/>
      <c r="M446" s="228"/>
      <c r="N446" s="229"/>
      <c r="O446" s="229"/>
      <c r="P446" s="229"/>
      <c r="Q446" s="229"/>
      <c r="R446" s="229"/>
      <c r="S446" s="229"/>
      <c r="T446" s="230"/>
      <c r="AT446" s="231" t="s">
        <v>162</v>
      </c>
      <c r="AU446" s="231" t="s">
        <v>90</v>
      </c>
      <c r="AV446" s="13" t="s">
        <v>90</v>
      </c>
      <c r="AW446" s="13" t="s">
        <v>41</v>
      </c>
      <c r="AX446" s="13" t="s">
        <v>79</v>
      </c>
      <c r="AY446" s="231" t="s">
        <v>151</v>
      </c>
    </row>
    <row r="447" spans="2:65" s="12" customFormat="1" x14ac:dyDescent="0.3">
      <c r="B447" s="209"/>
      <c r="C447" s="210"/>
      <c r="D447" s="207" t="s">
        <v>162</v>
      </c>
      <c r="E447" s="211" t="s">
        <v>77</v>
      </c>
      <c r="F447" s="212" t="s">
        <v>1549</v>
      </c>
      <c r="G447" s="210"/>
      <c r="H447" s="213" t="s">
        <v>77</v>
      </c>
      <c r="I447" s="214"/>
      <c r="J447" s="210"/>
      <c r="K447" s="210"/>
      <c r="L447" s="215"/>
      <c r="M447" s="216"/>
      <c r="N447" s="217"/>
      <c r="O447" s="217"/>
      <c r="P447" s="217"/>
      <c r="Q447" s="217"/>
      <c r="R447" s="217"/>
      <c r="S447" s="217"/>
      <c r="T447" s="218"/>
      <c r="AT447" s="219" t="s">
        <v>162</v>
      </c>
      <c r="AU447" s="219" t="s">
        <v>90</v>
      </c>
      <c r="AV447" s="12" t="s">
        <v>23</v>
      </c>
      <c r="AW447" s="12" t="s">
        <v>41</v>
      </c>
      <c r="AX447" s="12" t="s">
        <v>79</v>
      </c>
      <c r="AY447" s="219" t="s">
        <v>151</v>
      </c>
    </row>
    <row r="448" spans="2:65" s="13" customFormat="1" x14ac:dyDescent="0.3">
      <c r="B448" s="220"/>
      <c r="C448" s="221"/>
      <c r="D448" s="207" t="s">
        <v>162</v>
      </c>
      <c r="E448" s="232" t="s">
        <v>77</v>
      </c>
      <c r="F448" s="233" t="s">
        <v>505</v>
      </c>
      <c r="G448" s="221"/>
      <c r="H448" s="234">
        <v>262.58300000000003</v>
      </c>
      <c r="I448" s="226"/>
      <c r="J448" s="221"/>
      <c r="K448" s="221"/>
      <c r="L448" s="227"/>
      <c r="M448" s="228"/>
      <c r="N448" s="229"/>
      <c r="O448" s="229"/>
      <c r="P448" s="229"/>
      <c r="Q448" s="229"/>
      <c r="R448" s="229"/>
      <c r="S448" s="229"/>
      <c r="T448" s="230"/>
      <c r="AT448" s="231" t="s">
        <v>162</v>
      </c>
      <c r="AU448" s="231" t="s">
        <v>90</v>
      </c>
      <c r="AV448" s="13" t="s">
        <v>90</v>
      </c>
      <c r="AW448" s="13" t="s">
        <v>41</v>
      </c>
      <c r="AX448" s="13" t="s">
        <v>79</v>
      </c>
      <c r="AY448" s="231" t="s">
        <v>151</v>
      </c>
    </row>
    <row r="449" spans="2:51" s="12" customFormat="1" x14ac:dyDescent="0.3">
      <c r="B449" s="209"/>
      <c r="C449" s="210"/>
      <c r="D449" s="207" t="s">
        <v>162</v>
      </c>
      <c r="E449" s="211" t="s">
        <v>77</v>
      </c>
      <c r="F449" s="212" t="s">
        <v>232</v>
      </c>
      <c r="G449" s="210"/>
      <c r="H449" s="213" t="s">
        <v>77</v>
      </c>
      <c r="I449" s="214"/>
      <c r="J449" s="210"/>
      <c r="K449" s="210"/>
      <c r="L449" s="215"/>
      <c r="M449" s="216"/>
      <c r="N449" s="217"/>
      <c r="O449" s="217"/>
      <c r="P449" s="217"/>
      <c r="Q449" s="217"/>
      <c r="R449" s="217"/>
      <c r="S449" s="217"/>
      <c r="T449" s="218"/>
      <c r="AT449" s="219" t="s">
        <v>162</v>
      </c>
      <c r="AU449" s="219" t="s">
        <v>90</v>
      </c>
      <c r="AV449" s="12" t="s">
        <v>23</v>
      </c>
      <c r="AW449" s="12" t="s">
        <v>41</v>
      </c>
      <c r="AX449" s="12" t="s">
        <v>79</v>
      </c>
      <c r="AY449" s="219" t="s">
        <v>151</v>
      </c>
    </row>
    <row r="450" spans="2:51" s="13" customFormat="1" x14ac:dyDescent="0.3">
      <c r="B450" s="220"/>
      <c r="C450" s="221"/>
      <c r="D450" s="207" t="s">
        <v>162</v>
      </c>
      <c r="E450" s="232" t="s">
        <v>77</v>
      </c>
      <c r="F450" s="233" t="s">
        <v>503</v>
      </c>
      <c r="G450" s="221"/>
      <c r="H450" s="234">
        <v>502.67500000000001</v>
      </c>
      <c r="I450" s="226"/>
      <c r="J450" s="221"/>
      <c r="K450" s="221"/>
      <c r="L450" s="227"/>
      <c r="M450" s="228"/>
      <c r="N450" s="229"/>
      <c r="O450" s="229"/>
      <c r="P450" s="229"/>
      <c r="Q450" s="229"/>
      <c r="R450" s="229"/>
      <c r="S450" s="229"/>
      <c r="T450" s="230"/>
      <c r="AT450" s="231" t="s">
        <v>162</v>
      </c>
      <c r="AU450" s="231" t="s">
        <v>90</v>
      </c>
      <c r="AV450" s="13" t="s">
        <v>90</v>
      </c>
      <c r="AW450" s="13" t="s">
        <v>41</v>
      </c>
      <c r="AX450" s="13" t="s">
        <v>79</v>
      </c>
      <c r="AY450" s="231" t="s">
        <v>151</v>
      </c>
    </row>
    <row r="451" spans="2:51" s="15" customFormat="1" x14ac:dyDescent="0.3">
      <c r="B451" s="260"/>
      <c r="C451" s="261"/>
      <c r="D451" s="207" t="s">
        <v>162</v>
      </c>
      <c r="E451" s="262" t="s">
        <v>77</v>
      </c>
      <c r="F451" s="263" t="s">
        <v>321</v>
      </c>
      <c r="G451" s="261"/>
      <c r="H451" s="264">
        <v>1267.933</v>
      </c>
      <c r="I451" s="265"/>
      <c r="J451" s="261"/>
      <c r="K451" s="261"/>
      <c r="L451" s="266"/>
      <c r="M451" s="267"/>
      <c r="N451" s="268"/>
      <c r="O451" s="268"/>
      <c r="P451" s="268"/>
      <c r="Q451" s="268"/>
      <c r="R451" s="268"/>
      <c r="S451" s="268"/>
      <c r="T451" s="269"/>
      <c r="AT451" s="270" t="s">
        <v>162</v>
      </c>
      <c r="AU451" s="270" t="s">
        <v>90</v>
      </c>
      <c r="AV451" s="15" t="s">
        <v>175</v>
      </c>
      <c r="AW451" s="15" t="s">
        <v>41</v>
      </c>
      <c r="AX451" s="15" t="s">
        <v>79</v>
      </c>
      <c r="AY451" s="270" t="s">
        <v>151</v>
      </c>
    </row>
    <row r="452" spans="2:51" s="12" customFormat="1" x14ac:dyDescent="0.3">
      <c r="B452" s="209"/>
      <c r="C452" s="210"/>
      <c r="D452" s="207" t="s">
        <v>162</v>
      </c>
      <c r="E452" s="211" t="s">
        <v>77</v>
      </c>
      <c r="F452" s="212" t="s">
        <v>506</v>
      </c>
      <c r="G452" s="210"/>
      <c r="H452" s="213" t="s">
        <v>77</v>
      </c>
      <c r="I452" s="214"/>
      <c r="J452" s="210"/>
      <c r="K452" s="210"/>
      <c r="L452" s="215"/>
      <c r="M452" s="216"/>
      <c r="N452" s="217"/>
      <c r="O452" s="217"/>
      <c r="P452" s="217"/>
      <c r="Q452" s="217"/>
      <c r="R452" s="217"/>
      <c r="S452" s="217"/>
      <c r="T452" s="218"/>
      <c r="AT452" s="219" t="s">
        <v>162</v>
      </c>
      <c r="AU452" s="219" t="s">
        <v>90</v>
      </c>
      <c r="AV452" s="12" t="s">
        <v>23</v>
      </c>
      <c r="AW452" s="12" t="s">
        <v>41</v>
      </c>
      <c r="AX452" s="12" t="s">
        <v>79</v>
      </c>
      <c r="AY452" s="219" t="s">
        <v>151</v>
      </c>
    </row>
    <row r="453" spans="2:51" s="13" customFormat="1" x14ac:dyDescent="0.3">
      <c r="B453" s="220"/>
      <c r="C453" s="221"/>
      <c r="D453" s="207" t="s">
        <v>162</v>
      </c>
      <c r="E453" s="232" t="s">
        <v>77</v>
      </c>
      <c r="F453" s="233" t="s">
        <v>507</v>
      </c>
      <c r="G453" s="221"/>
      <c r="H453" s="234">
        <v>-226.1</v>
      </c>
      <c r="I453" s="226"/>
      <c r="J453" s="221"/>
      <c r="K453" s="221"/>
      <c r="L453" s="227"/>
      <c r="M453" s="228"/>
      <c r="N453" s="229"/>
      <c r="O453" s="229"/>
      <c r="P453" s="229"/>
      <c r="Q453" s="229"/>
      <c r="R453" s="229"/>
      <c r="S453" s="229"/>
      <c r="T453" s="230"/>
      <c r="AT453" s="231" t="s">
        <v>162</v>
      </c>
      <c r="AU453" s="231" t="s">
        <v>90</v>
      </c>
      <c r="AV453" s="13" t="s">
        <v>90</v>
      </c>
      <c r="AW453" s="13" t="s">
        <v>41</v>
      </c>
      <c r="AX453" s="13" t="s">
        <v>79</v>
      </c>
      <c r="AY453" s="231" t="s">
        <v>151</v>
      </c>
    </row>
    <row r="454" spans="2:51" s="13" customFormat="1" x14ac:dyDescent="0.3">
      <c r="B454" s="220"/>
      <c r="C454" s="221"/>
      <c r="D454" s="207" t="s">
        <v>162</v>
      </c>
      <c r="E454" s="232" t="s">
        <v>77</v>
      </c>
      <c r="F454" s="233" t="s">
        <v>508</v>
      </c>
      <c r="G454" s="221"/>
      <c r="H454" s="234">
        <v>-108.12</v>
      </c>
      <c r="I454" s="226"/>
      <c r="J454" s="221"/>
      <c r="K454" s="221"/>
      <c r="L454" s="227"/>
      <c r="M454" s="228"/>
      <c r="N454" s="229"/>
      <c r="O454" s="229"/>
      <c r="P454" s="229"/>
      <c r="Q454" s="229"/>
      <c r="R454" s="229"/>
      <c r="S454" s="229"/>
      <c r="T454" s="230"/>
      <c r="AT454" s="231" t="s">
        <v>162</v>
      </c>
      <c r="AU454" s="231" t="s">
        <v>90</v>
      </c>
      <c r="AV454" s="13" t="s">
        <v>90</v>
      </c>
      <c r="AW454" s="13" t="s">
        <v>41</v>
      </c>
      <c r="AX454" s="13" t="s">
        <v>79</v>
      </c>
      <c r="AY454" s="231" t="s">
        <v>151</v>
      </c>
    </row>
    <row r="455" spans="2:51" s="12" customFormat="1" x14ac:dyDescent="0.3">
      <c r="B455" s="209"/>
      <c r="C455" s="210"/>
      <c r="D455" s="207" t="s">
        <v>162</v>
      </c>
      <c r="E455" s="211" t="s">
        <v>77</v>
      </c>
      <c r="F455" s="212" t="s">
        <v>509</v>
      </c>
      <c r="G455" s="210"/>
      <c r="H455" s="213" t="s">
        <v>77</v>
      </c>
      <c r="I455" s="214"/>
      <c r="J455" s="210"/>
      <c r="K455" s="210"/>
      <c r="L455" s="215"/>
      <c r="M455" s="216"/>
      <c r="N455" s="217"/>
      <c r="O455" s="217"/>
      <c r="P455" s="217"/>
      <c r="Q455" s="217"/>
      <c r="R455" s="217"/>
      <c r="S455" s="217"/>
      <c r="T455" s="218"/>
      <c r="AT455" s="219" t="s">
        <v>162</v>
      </c>
      <c r="AU455" s="219" t="s">
        <v>90</v>
      </c>
      <c r="AV455" s="12" t="s">
        <v>23</v>
      </c>
      <c r="AW455" s="12" t="s">
        <v>41</v>
      </c>
      <c r="AX455" s="12" t="s">
        <v>79</v>
      </c>
      <c r="AY455" s="219" t="s">
        <v>151</v>
      </c>
    </row>
    <row r="456" spans="2:51" s="13" customFormat="1" x14ac:dyDescent="0.3">
      <c r="B456" s="220"/>
      <c r="C456" s="221"/>
      <c r="D456" s="207" t="s">
        <v>162</v>
      </c>
      <c r="E456" s="232" t="s">
        <v>77</v>
      </c>
      <c r="F456" s="233" t="s">
        <v>423</v>
      </c>
      <c r="G456" s="221"/>
      <c r="H456" s="234">
        <v>-43.2</v>
      </c>
      <c r="I456" s="226"/>
      <c r="J456" s="221"/>
      <c r="K456" s="221"/>
      <c r="L456" s="227"/>
      <c r="M456" s="228"/>
      <c r="N456" s="229"/>
      <c r="O456" s="229"/>
      <c r="P456" s="229"/>
      <c r="Q456" s="229"/>
      <c r="R456" s="229"/>
      <c r="S456" s="229"/>
      <c r="T456" s="230"/>
      <c r="AT456" s="231" t="s">
        <v>162</v>
      </c>
      <c r="AU456" s="231" t="s">
        <v>90</v>
      </c>
      <c r="AV456" s="13" t="s">
        <v>90</v>
      </c>
      <c r="AW456" s="13" t="s">
        <v>41</v>
      </c>
      <c r="AX456" s="13" t="s">
        <v>79</v>
      </c>
      <c r="AY456" s="231" t="s">
        <v>151</v>
      </c>
    </row>
    <row r="457" spans="2:51" s="13" customFormat="1" x14ac:dyDescent="0.3">
      <c r="B457" s="220"/>
      <c r="C457" s="221"/>
      <c r="D457" s="207" t="s">
        <v>162</v>
      </c>
      <c r="E457" s="232" t="s">
        <v>77</v>
      </c>
      <c r="F457" s="233" t="s">
        <v>427</v>
      </c>
      <c r="G457" s="221"/>
      <c r="H457" s="234">
        <v>-14.4</v>
      </c>
      <c r="I457" s="226"/>
      <c r="J457" s="221"/>
      <c r="K457" s="221"/>
      <c r="L457" s="227"/>
      <c r="M457" s="228"/>
      <c r="N457" s="229"/>
      <c r="O457" s="229"/>
      <c r="P457" s="229"/>
      <c r="Q457" s="229"/>
      <c r="R457" s="229"/>
      <c r="S457" s="229"/>
      <c r="T457" s="230"/>
      <c r="AT457" s="231" t="s">
        <v>162</v>
      </c>
      <c r="AU457" s="231" t="s">
        <v>90</v>
      </c>
      <c r="AV457" s="13" t="s">
        <v>90</v>
      </c>
      <c r="AW457" s="13" t="s">
        <v>41</v>
      </c>
      <c r="AX457" s="13" t="s">
        <v>79</v>
      </c>
      <c r="AY457" s="231" t="s">
        <v>151</v>
      </c>
    </row>
    <row r="458" spans="2:51" s="13" customFormat="1" x14ac:dyDescent="0.3">
      <c r="B458" s="220"/>
      <c r="C458" s="221"/>
      <c r="D458" s="207" t="s">
        <v>162</v>
      </c>
      <c r="E458" s="232" t="s">
        <v>77</v>
      </c>
      <c r="F458" s="233" t="s">
        <v>428</v>
      </c>
      <c r="G458" s="221"/>
      <c r="H458" s="234">
        <v>-25.2</v>
      </c>
      <c r="I458" s="226"/>
      <c r="J458" s="221"/>
      <c r="K458" s="221"/>
      <c r="L458" s="227"/>
      <c r="M458" s="228"/>
      <c r="N458" s="229"/>
      <c r="O458" s="229"/>
      <c r="P458" s="229"/>
      <c r="Q458" s="229"/>
      <c r="R458" s="229"/>
      <c r="S458" s="229"/>
      <c r="T458" s="230"/>
      <c r="AT458" s="231" t="s">
        <v>162</v>
      </c>
      <c r="AU458" s="231" t="s">
        <v>90</v>
      </c>
      <c r="AV458" s="13" t="s">
        <v>90</v>
      </c>
      <c r="AW458" s="13" t="s">
        <v>41</v>
      </c>
      <c r="AX458" s="13" t="s">
        <v>79</v>
      </c>
      <c r="AY458" s="231" t="s">
        <v>151</v>
      </c>
    </row>
    <row r="459" spans="2:51" s="13" customFormat="1" x14ac:dyDescent="0.3">
      <c r="B459" s="220"/>
      <c r="C459" s="221"/>
      <c r="D459" s="207" t="s">
        <v>162</v>
      </c>
      <c r="E459" s="232" t="s">
        <v>77</v>
      </c>
      <c r="F459" s="233" t="s">
        <v>429</v>
      </c>
      <c r="G459" s="221"/>
      <c r="H459" s="234">
        <v>-18</v>
      </c>
      <c r="I459" s="226"/>
      <c r="J459" s="221"/>
      <c r="K459" s="221"/>
      <c r="L459" s="227"/>
      <c r="M459" s="228"/>
      <c r="N459" s="229"/>
      <c r="O459" s="229"/>
      <c r="P459" s="229"/>
      <c r="Q459" s="229"/>
      <c r="R459" s="229"/>
      <c r="S459" s="229"/>
      <c r="T459" s="230"/>
      <c r="AT459" s="231" t="s">
        <v>162</v>
      </c>
      <c r="AU459" s="231" t="s">
        <v>90</v>
      </c>
      <c r="AV459" s="13" t="s">
        <v>90</v>
      </c>
      <c r="AW459" s="13" t="s">
        <v>41</v>
      </c>
      <c r="AX459" s="13" t="s">
        <v>79</v>
      </c>
      <c r="AY459" s="231" t="s">
        <v>151</v>
      </c>
    </row>
    <row r="460" spans="2:51" s="13" customFormat="1" x14ac:dyDescent="0.3">
      <c r="B460" s="220"/>
      <c r="C460" s="221"/>
      <c r="D460" s="207" t="s">
        <v>162</v>
      </c>
      <c r="E460" s="232" t="s">
        <v>77</v>
      </c>
      <c r="F460" s="233" t="s">
        <v>430</v>
      </c>
      <c r="G460" s="221"/>
      <c r="H460" s="234">
        <v>-1.8</v>
      </c>
      <c r="I460" s="226"/>
      <c r="J460" s="221"/>
      <c r="K460" s="221"/>
      <c r="L460" s="227"/>
      <c r="M460" s="228"/>
      <c r="N460" s="229"/>
      <c r="O460" s="229"/>
      <c r="P460" s="229"/>
      <c r="Q460" s="229"/>
      <c r="R460" s="229"/>
      <c r="S460" s="229"/>
      <c r="T460" s="230"/>
      <c r="AT460" s="231" t="s">
        <v>162</v>
      </c>
      <c r="AU460" s="231" t="s">
        <v>90</v>
      </c>
      <c r="AV460" s="13" t="s">
        <v>90</v>
      </c>
      <c r="AW460" s="13" t="s">
        <v>41</v>
      </c>
      <c r="AX460" s="13" t="s">
        <v>79</v>
      </c>
      <c r="AY460" s="231" t="s">
        <v>151</v>
      </c>
    </row>
    <row r="461" spans="2:51" s="13" customFormat="1" x14ac:dyDescent="0.3">
      <c r="B461" s="220"/>
      <c r="C461" s="221"/>
      <c r="D461" s="207" t="s">
        <v>162</v>
      </c>
      <c r="E461" s="232" t="s">
        <v>77</v>
      </c>
      <c r="F461" s="233" t="s">
        <v>433</v>
      </c>
      <c r="G461" s="221"/>
      <c r="H461" s="234">
        <v>-0.78</v>
      </c>
      <c r="I461" s="226"/>
      <c r="J461" s="221"/>
      <c r="K461" s="221"/>
      <c r="L461" s="227"/>
      <c r="M461" s="228"/>
      <c r="N461" s="229"/>
      <c r="O461" s="229"/>
      <c r="P461" s="229"/>
      <c r="Q461" s="229"/>
      <c r="R461" s="229"/>
      <c r="S461" s="229"/>
      <c r="T461" s="230"/>
      <c r="AT461" s="231" t="s">
        <v>162</v>
      </c>
      <c r="AU461" s="231" t="s">
        <v>90</v>
      </c>
      <c r="AV461" s="13" t="s">
        <v>90</v>
      </c>
      <c r="AW461" s="13" t="s">
        <v>41</v>
      </c>
      <c r="AX461" s="13" t="s">
        <v>79</v>
      </c>
      <c r="AY461" s="231" t="s">
        <v>151</v>
      </c>
    </row>
    <row r="462" spans="2:51" s="13" customFormat="1" x14ac:dyDescent="0.3">
      <c r="B462" s="220"/>
      <c r="C462" s="221"/>
      <c r="D462" s="207" t="s">
        <v>162</v>
      </c>
      <c r="E462" s="232" t="s">
        <v>77</v>
      </c>
      <c r="F462" s="233" t="s">
        <v>510</v>
      </c>
      <c r="G462" s="221"/>
      <c r="H462" s="234">
        <v>-1.155</v>
      </c>
      <c r="I462" s="226"/>
      <c r="J462" s="221"/>
      <c r="K462" s="221"/>
      <c r="L462" s="227"/>
      <c r="M462" s="228"/>
      <c r="N462" s="229"/>
      <c r="O462" s="229"/>
      <c r="P462" s="229"/>
      <c r="Q462" s="229"/>
      <c r="R462" s="229"/>
      <c r="S462" s="229"/>
      <c r="T462" s="230"/>
      <c r="AT462" s="231" t="s">
        <v>162</v>
      </c>
      <c r="AU462" s="231" t="s">
        <v>90</v>
      </c>
      <c r="AV462" s="13" t="s">
        <v>90</v>
      </c>
      <c r="AW462" s="13" t="s">
        <v>41</v>
      </c>
      <c r="AX462" s="13" t="s">
        <v>79</v>
      </c>
      <c r="AY462" s="231" t="s">
        <v>151</v>
      </c>
    </row>
    <row r="463" spans="2:51" s="15" customFormat="1" x14ac:dyDescent="0.3">
      <c r="B463" s="260"/>
      <c r="C463" s="261"/>
      <c r="D463" s="207" t="s">
        <v>162</v>
      </c>
      <c r="E463" s="262" t="s">
        <v>77</v>
      </c>
      <c r="F463" s="263" t="s">
        <v>321</v>
      </c>
      <c r="G463" s="261"/>
      <c r="H463" s="264">
        <v>-438.755</v>
      </c>
      <c r="I463" s="265"/>
      <c r="J463" s="261"/>
      <c r="K463" s="261"/>
      <c r="L463" s="266"/>
      <c r="M463" s="267"/>
      <c r="N463" s="268"/>
      <c r="O463" s="268"/>
      <c r="P463" s="268"/>
      <c r="Q463" s="268"/>
      <c r="R463" s="268"/>
      <c r="S463" s="268"/>
      <c r="T463" s="269"/>
      <c r="AT463" s="270" t="s">
        <v>162</v>
      </c>
      <c r="AU463" s="270" t="s">
        <v>90</v>
      </c>
      <c r="AV463" s="15" t="s">
        <v>175</v>
      </c>
      <c r="AW463" s="15" t="s">
        <v>41</v>
      </c>
      <c r="AX463" s="15" t="s">
        <v>79</v>
      </c>
      <c r="AY463" s="270" t="s">
        <v>151</v>
      </c>
    </row>
    <row r="464" spans="2:51" s="14" customFormat="1" x14ac:dyDescent="0.3">
      <c r="B464" s="235"/>
      <c r="C464" s="236"/>
      <c r="D464" s="222" t="s">
        <v>162</v>
      </c>
      <c r="E464" s="237" t="s">
        <v>77</v>
      </c>
      <c r="F464" s="238" t="s">
        <v>174</v>
      </c>
      <c r="G464" s="236"/>
      <c r="H464" s="239">
        <v>829.178</v>
      </c>
      <c r="I464" s="240"/>
      <c r="J464" s="236"/>
      <c r="K464" s="236"/>
      <c r="L464" s="241"/>
      <c r="M464" s="242"/>
      <c r="N464" s="243"/>
      <c r="O464" s="243"/>
      <c r="P464" s="243"/>
      <c r="Q464" s="243"/>
      <c r="R464" s="243"/>
      <c r="S464" s="243"/>
      <c r="T464" s="244"/>
      <c r="AT464" s="245" t="s">
        <v>162</v>
      </c>
      <c r="AU464" s="245" t="s">
        <v>90</v>
      </c>
      <c r="AV464" s="14" t="s">
        <v>158</v>
      </c>
      <c r="AW464" s="14" t="s">
        <v>41</v>
      </c>
      <c r="AX464" s="14" t="s">
        <v>23</v>
      </c>
      <c r="AY464" s="245" t="s">
        <v>151</v>
      </c>
    </row>
    <row r="465" spans="2:65" s="1" customFormat="1" ht="22.5" customHeight="1" x14ac:dyDescent="0.3">
      <c r="B465" s="36"/>
      <c r="C465" s="247" t="s">
        <v>511</v>
      </c>
      <c r="D465" s="247" t="s">
        <v>209</v>
      </c>
      <c r="E465" s="248" t="s">
        <v>512</v>
      </c>
      <c r="F465" s="249" t="s">
        <v>513</v>
      </c>
      <c r="G465" s="250" t="s">
        <v>156</v>
      </c>
      <c r="H465" s="251">
        <v>845.76199999999994</v>
      </c>
      <c r="I465" s="252"/>
      <c r="J465" s="253">
        <f>ROUND(I465*H465,2)</f>
        <v>0</v>
      </c>
      <c r="K465" s="249" t="s">
        <v>157</v>
      </c>
      <c r="L465" s="254"/>
      <c r="M465" s="255" t="s">
        <v>77</v>
      </c>
      <c r="N465" s="256" t="s">
        <v>50</v>
      </c>
      <c r="O465" s="37"/>
      <c r="P465" s="204">
        <f>O465*H465</f>
        <v>0</v>
      </c>
      <c r="Q465" s="204">
        <v>2.3800000000000002E-3</v>
      </c>
      <c r="R465" s="204">
        <f>Q465*H465</f>
        <v>2.0129135599999999</v>
      </c>
      <c r="S465" s="204">
        <v>0</v>
      </c>
      <c r="T465" s="205">
        <f>S465*H465</f>
        <v>0</v>
      </c>
      <c r="AR465" s="19" t="s">
        <v>208</v>
      </c>
      <c r="AT465" s="19" t="s">
        <v>209</v>
      </c>
      <c r="AU465" s="19" t="s">
        <v>90</v>
      </c>
      <c r="AY465" s="19" t="s">
        <v>151</v>
      </c>
      <c r="BE465" s="206">
        <f>IF(N465="základní",J465,0)</f>
        <v>0</v>
      </c>
      <c r="BF465" s="206">
        <f>IF(N465="snížená",J465,0)</f>
        <v>0</v>
      </c>
      <c r="BG465" s="206">
        <f>IF(N465="zákl. přenesená",J465,0)</f>
        <v>0</v>
      </c>
      <c r="BH465" s="206">
        <f>IF(N465="sníž. přenesená",J465,0)</f>
        <v>0</v>
      </c>
      <c r="BI465" s="206">
        <f>IF(N465="nulová",J465,0)</f>
        <v>0</v>
      </c>
      <c r="BJ465" s="19" t="s">
        <v>90</v>
      </c>
      <c r="BK465" s="206">
        <f>ROUND(I465*H465,2)</f>
        <v>0</v>
      </c>
      <c r="BL465" s="19" t="s">
        <v>158</v>
      </c>
      <c r="BM465" s="19" t="s">
        <v>514</v>
      </c>
    </row>
    <row r="466" spans="2:65" s="1" customFormat="1" ht="40.5" x14ac:dyDescent="0.3">
      <c r="B466" s="36"/>
      <c r="C466" s="58"/>
      <c r="D466" s="207" t="s">
        <v>160</v>
      </c>
      <c r="E466" s="58"/>
      <c r="F466" s="208" t="s">
        <v>515</v>
      </c>
      <c r="G466" s="58"/>
      <c r="H466" s="58"/>
      <c r="I466" s="163"/>
      <c r="J466" s="58"/>
      <c r="K466" s="58"/>
      <c r="L466" s="56"/>
      <c r="M466" s="73"/>
      <c r="N466" s="37"/>
      <c r="O466" s="37"/>
      <c r="P466" s="37"/>
      <c r="Q466" s="37"/>
      <c r="R466" s="37"/>
      <c r="S466" s="37"/>
      <c r="T466" s="74"/>
      <c r="AT466" s="19" t="s">
        <v>160</v>
      </c>
      <c r="AU466" s="19" t="s">
        <v>90</v>
      </c>
    </row>
    <row r="467" spans="2:65" s="13" customFormat="1" x14ac:dyDescent="0.3">
      <c r="B467" s="220"/>
      <c r="C467" s="221"/>
      <c r="D467" s="222" t="s">
        <v>162</v>
      </c>
      <c r="E467" s="221"/>
      <c r="F467" s="224" t="s">
        <v>516</v>
      </c>
      <c r="G467" s="221"/>
      <c r="H467" s="225">
        <v>845.76199999999994</v>
      </c>
      <c r="I467" s="226"/>
      <c r="J467" s="221"/>
      <c r="K467" s="221"/>
      <c r="L467" s="227"/>
      <c r="M467" s="228"/>
      <c r="N467" s="229"/>
      <c r="O467" s="229"/>
      <c r="P467" s="229"/>
      <c r="Q467" s="229"/>
      <c r="R467" s="229"/>
      <c r="S467" s="229"/>
      <c r="T467" s="230"/>
      <c r="AT467" s="231" t="s">
        <v>162</v>
      </c>
      <c r="AU467" s="231" t="s">
        <v>90</v>
      </c>
      <c r="AV467" s="13" t="s">
        <v>90</v>
      </c>
      <c r="AW467" s="13" t="s">
        <v>4</v>
      </c>
      <c r="AX467" s="13" t="s">
        <v>23</v>
      </c>
      <c r="AY467" s="231" t="s">
        <v>151</v>
      </c>
    </row>
    <row r="468" spans="2:65" s="1" customFormat="1" ht="31.5" customHeight="1" x14ac:dyDescent="0.3">
      <c r="B468" s="36"/>
      <c r="C468" s="195" t="s">
        <v>517</v>
      </c>
      <c r="D468" s="195" t="s">
        <v>153</v>
      </c>
      <c r="E468" s="196" t="s">
        <v>518</v>
      </c>
      <c r="F468" s="197" t="s">
        <v>519</v>
      </c>
      <c r="G468" s="198" t="s">
        <v>252</v>
      </c>
      <c r="H468" s="199">
        <v>378.8</v>
      </c>
      <c r="I468" s="200"/>
      <c r="J468" s="201">
        <f>ROUND(I468*H468,2)</f>
        <v>0</v>
      </c>
      <c r="K468" s="197" t="s">
        <v>157</v>
      </c>
      <c r="L468" s="56"/>
      <c r="M468" s="202" t="s">
        <v>77</v>
      </c>
      <c r="N468" s="203" t="s">
        <v>50</v>
      </c>
      <c r="O468" s="37"/>
      <c r="P468" s="204">
        <f>O468*H468</f>
        <v>0</v>
      </c>
      <c r="Q468" s="204">
        <v>1.6800999999999999E-3</v>
      </c>
      <c r="R468" s="204">
        <f>Q468*H468</f>
        <v>0.63642188</v>
      </c>
      <c r="S468" s="204">
        <v>0</v>
      </c>
      <c r="T468" s="205">
        <f>S468*H468</f>
        <v>0</v>
      </c>
      <c r="AR468" s="19" t="s">
        <v>158</v>
      </c>
      <c r="AT468" s="19" t="s">
        <v>153</v>
      </c>
      <c r="AU468" s="19" t="s">
        <v>90</v>
      </c>
      <c r="AY468" s="19" t="s">
        <v>151</v>
      </c>
      <c r="BE468" s="206">
        <f>IF(N468="základní",J468,0)</f>
        <v>0</v>
      </c>
      <c r="BF468" s="206">
        <f>IF(N468="snížená",J468,0)</f>
        <v>0</v>
      </c>
      <c r="BG468" s="206">
        <f>IF(N468="zákl. přenesená",J468,0)</f>
        <v>0</v>
      </c>
      <c r="BH468" s="206">
        <f>IF(N468="sníž. přenesená",J468,0)</f>
        <v>0</v>
      </c>
      <c r="BI468" s="206">
        <f>IF(N468="nulová",J468,0)</f>
        <v>0</v>
      </c>
      <c r="BJ468" s="19" t="s">
        <v>90</v>
      </c>
      <c r="BK468" s="206">
        <f>ROUND(I468*H468,2)</f>
        <v>0</v>
      </c>
      <c r="BL468" s="19" t="s">
        <v>158</v>
      </c>
      <c r="BM468" s="19" t="s">
        <v>520</v>
      </c>
    </row>
    <row r="469" spans="2:65" s="1" customFormat="1" ht="27" x14ac:dyDescent="0.3">
      <c r="B469" s="36"/>
      <c r="C469" s="58"/>
      <c r="D469" s="207" t="s">
        <v>160</v>
      </c>
      <c r="E469" s="58"/>
      <c r="F469" s="208" t="s">
        <v>521</v>
      </c>
      <c r="G469" s="58"/>
      <c r="H469" s="58"/>
      <c r="I469" s="163"/>
      <c r="J469" s="58"/>
      <c r="K469" s="58"/>
      <c r="L469" s="56"/>
      <c r="M469" s="73"/>
      <c r="N469" s="37"/>
      <c r="O469" s="37"/>
      <c r="P469" s="37"/>
      <c r="Q469" s="37"/>
      <c r="R469" s="37"/>
      <c r="S469" s="37"/>
      <c r="T469" s="74"/>
      <c r="AT469" s="19" t="s">
        <v>160</v>
      </c>
      <c r="AU469" s="19" t="s">
        <v>90</v>
      </c>
    </row>
    <row r="470" spans="2:65" s="12" customFormat="1" x14ac:dyDescent="0.3">
      <c r="B470" s="209"/>
      <c r="C470" s="210"/>
      <c r="D470" s="207" t="s">
        <v>162</v>
      </c>
      <c r="E470" s="211" t="s">
        <v>77</v>
      </c>
      <c r="F470" s="212" t="s">
        <v>163</v>
      </c>
      <c r="G470" s="210"/>
      <c r="H470" s="213" t="s">
        <v>77</v>
      </c>
      <c r="I470" s="214"/>
      <c r="J470" s="210"/>
      <c r="K470" s="210"/>
      <c r="L470" s="215"/>
      <c r="M470" s="216"/>
      <c r="N470" s="217"/>
      <c r="O470" s="217"/>
      <c r="P470" s="217"/>
      <c r="Q470" s="217"/>
      <c r="R470" s="217"/>
      <c r="S470" s="217"/>
      <c r="T470" s="218"/>
      <c r="AT470" s="219" t="s">
        <v>162</v>
      </c>
      <c r="AU470" s="219" t="s">
        <v>90</v>
      </c>
      <c r="AV470" s="12" t="s">
        <v>23</v>
      </c>
      <c r="AW470" s="12" t="s">
        <v>41</v>
      </c>
      <c r="AX470" s="12" t="s">
        <v>79</v>
      </c>
      <c r="AY470" s="219" t="s">
        <v>151</v>
      </c>
    </row>
    <row r="471" spans="2:65" s="12" customFormat="1" x14ac:dyDescent="0.3">
      <c r="B471" s="209"/>
      <c r="C471" s="210"/>
      <c r="D471" s="207" t="s">
        <v>162</v>
      </c>
      <c r="E471" s="211" t="s">
        <v>77</v>
      </c>
      <c r="F471" s="212" t="s">
        <v>522</v>
      </c>
      <c r="G471" s="210"/>
      <c r="H471" s="213" t="s">
        <v>77</v>
      </c>
      <c r="I471" s="214"/>
      <c r="J471" s="210"/>
      <c r="K471" s="210"/>
      <c r="L471" s="215"/>
      <c r="M471" s="216"/>
      <c r="N471" s="217"/>
      <c r="O471" s="217"/>
      <c r="P471" s="217"/>
      <c r="Q471" s="217"/>
      <c r="R471" s="217"/>
      <c r="S471" s="217"/>
      <c r="T471" s="218"/>
      <c r="AT471" s="219" t="s">
        <v>162</v>
      </c>
      <c r="AU471" s="219" t="s">
        <v>90</v>
      </c>
      <c r="AV471" s="12" t="s">
        <v>23</v>
      </c>
      <c r="AW471" s="12" t="s">
        <v>41</v>
      </c>
      <c r="AX471" s="12" t="s">
        <v>79</v>
      </c>
      <c r="AY471" s="219" t="s">
        <v>151</v>
      </c>
    </row>
    <row r="472" spans="2:65" s="12" customFormat="1" x14ac:dyDescent="0.3">
      <c r="B472" s="209"/>
      <c r="C472" s="210"/>
      <c r="D472" s="207" t="s">
        <v>162</v>
      </c>
      <c r="E472" s="211" t="s">
        <v>77</v>
      </c>
      <c r="F472" s="212" t="s">
        <v>229</v>
      </c>
      <c r="G472" s="210"/>
      <c r="H472" s="213" t="s">
        <v>77</v>
      </c>
      <c r="I472" s="214"/>
      <c r="J472" s="210"/>
      <c r="K472" s="210"/>
      <c r="L472" s="215"/>
      <c r="M472" s="216"/>
      <c r="N472" s="217"/>
      <c r="O472" s="217"/>
      <c r="P472" s="217"/>
      <c r="Q472" s="217"/>
      <c r="R472" s="217"/>
      <c r="S472" s="217"/>
      <c r="T472" s="218"/>
      <c r="AT472" s="219" t="s">
        <v>162</v>
      </c>
      <c r="AU472" s="219" t="s">
        <v>90</v>
      </c>
      <c r="AV472" s="12" t="s">
        <v>23</v>
      </c>
      <c r="AW472" s="12" t="s">
        <v>41</v>
      </c>
      <c r="AX472" s="12" t="s">
        <v>79</v>
      </c>
      <c r="AY472" s="219" t="s">
        <v>151</v>
      </c>
    </row>
    <row r="473" spans="2:65" s="12" customFormat="1" x14ac:dyDescent="0.3">
      <c r="B473" s="209"/>
      <c r="C473" s="210"/>
      <c r="D473" s="207" t="s">
        <v>162</v>
      </c>
      <c r="E473" s="211" t="s">
        <v>77</v>
      </c>
      <c r="F473" s="212" t="s">
        <v>403</v>
      </c>
      <c r="G473" s="210"/>
      <c r="H473" s="213" t="s">
        <v>77</v>
      </c>
      <c r="I473" s="214"/>
      <c r="J473" s="210"/>
      <c r="K473" s="210"/>
      <c r="L473" s="215"/>
      <c r="M473" s="216"/>
      <c r="N473" s="217"/>
      <c r="O473" s="217"/>
      <c r="P473" s="217"/>
      <c r="Q473" s="217"/>
      <c r="R473" s="217"/>
      <c r="S473" s="217"/>
      <c r="T473" s="218"/>
      <c r="AT473" s="219" t="s">
        <v>162</v>
      </c>
      <c r="AU473" s="219" t="s">
        <v>90</v>
      </c>
      <c r="AV473" s="12" t="s">
        <v>23</v>
      </c>
      <c r="AW473" s="12" t="s">
        <v>41</v>
      </c>
      <c r="AX473" s="12" t="s">
        <v>79</v>
      </c>
      <c r="AY473" s="219" t="s">
        <v>151</v>
      </c>
    </row>
    <row r="474" spans="2:65" s="13" customFormat="1" x14ac:dyDescent="0.3">
      <c r="B474" s="220"/>
      <c r="C474" s="221"/>
      <c r="D474" s="207" t="s">
        <v>162</v>
      </c>
      <c r="E474" s="232" t="s">
        <v>77</v>
      </c>
      <c r="F474" s="233" t="s">
        <v>523</v>
      </c>
      <c r="G474" s="221"/>
      <c r="H474" s="234">
        <v>117</v>
      </c>
      <c r="I474" s="226"/>
      <c r="J474" s="221"/>
      <c r="K474" s="221"/>
      <c r="L474" s="227"/>
      <c r="M474" s="228"/>
      <c r="N474" s="229"/>
      <c r="O474" s="229"/>
      <c r="P474" s="229"/>
      <c r="Q474" s="229"/>
      <c r="R474" s="229"/>
      <c r="S474" s="229"/>
      <c r="T474" s="230"/>
      <c r="AT474" s="231" t="s">
        <v>162</v>
      </c>
      <c r="AU474" s="231" t="s">
        <v>90</v>
      </c>
      <c r="AV474" s="13" t="s">
        <v>90</v>
      </c>
      <c r="AW474" s="13" t="s">
        <v>41</v>
      </c>
      <c r="AX474" s="13" t="s">
        <v>79</v>
      </c>
      <c r="AY474" s="231" t="s">
        <v>151</v>
      </c>
    </row>
    <row r="475" spans="2:65" s="13" customFormat="1" x14ac:dyDescent="0.3">
      <c r="B475" s="220"/>
      <c r="C475" s="221"/>
      <c r="D475" s="207" t="s">
        <v>162</v>
      </c>
      <c r="E475" s="232" t="s">
        <v>77</v>
      </c>
      <c r="F475" s="233" t="s">
        <v>524</v>
      </c>
      <c r="G475" s="221"/>
      <c r="H475" s="234">
        <v>1.2</v>
      </c>
      <c r="I475" s="226"/>
      <c r="J475" s="221"/>
      <c r="K475" s="221"/>
      <c r="L475" s="227"/>
      <c r="M475" s="228"/>
      <c r="N475" s="229"/>
      <c r="O475" s="229"/>
      <c r="P475" s="229"/>
      <c r="Q475" s="229"/>
      <c r="R475" s="229"/>
      <c r="S475" s="229"/>
      <c r="T475" s="230"/>
      <c r="AT475" s="231" t="s">
        <v>162</v>
      </c>
      <c r="AU475" s="231" t="s">
        <v>90</v>
      </c>
      <c r="AV475" s="13" t="s">
        <v>90</v>
      </c>
      <c r="AW475" s="13" t="s">
        <v>41</v>
      </c>
      <c r="AX475" s="13" t="s">
        <v>79</v>
      </c>
      <c r="AY475" s="231" t="s">
        <v>151</v>
      </c>
    </row>
    <row r="476" spans="2:65" s="12" customFormat="1" x14ac:dyDescent="0.3">
      <c r="B476" s="209"/>
      <c r="C476" s="210"/>
      <c r="D476" s="207" t="s">
        <v>162</v>
      </c>
      <c r="E476" s="211" t="s">
        <v>77</v>
      </c>
      <c r="F476" s="212" t="s">
        <v>407</v>
      </c>
      <c r="G476" s="210"/>
      <c r="H476" s="213" t="s">
        <v>77</v>
      </c>
      <c r="I476" s="214"/>
      <c r="J476" s="210"/>
      <c r="K476" s="210"/>
      <c r="L476" s="215"/>
      <c r="M476" s="216"/>
      <c r="N476" s="217"/>
      <c r="O476" s="217"/>
      <c r="P476" s="217"/>
      <c r="Q476" s="217"/>
      <c r="R476" s="217"/>
      <c r="S476" s="217"/>
      <c r="T476" s="218"/>
      <c r="AT476" s="219" t="s">
        <v>162</v>
      </c>
      <c r="AU476" s="219" t="s">
        <v>90</v>
      </c>
      <c r="AV476" s="12" t="s">
        <v>23</v>
      </c>
      <c r="AW476" s="12" t="s">
        <v>41</v>
      </c>
      <c r="AX476" s="12" t="s">
        <v>79</v>
      </c>
      <c r="AY476" s="219" t="s">
        <v>151</v>
      </c>
    </row>
    <row r="477" spans="2:65" s="13" customFormat="1" x14ac:dyDescent="0.3">
      <c r="B477" s="220"/>
      <c r="C477" s="221"/>
      <c r="D477" s="207" t="s">
        <v>162</v>
      </c>
      <c r="E477" s="232" t="s">
        <v>77</v>
      </c>
      <c r="F477" s="233" t="s">
        <v>525</v>
      </c>
      <c r="G477" s="221"/>
      <c r="H477" s="234">
        <v>4.2</v>
      </c>
      <c r="I477" s="226"/>
      <c r="J477" s="221"/>
      <c r="K477" s="221"/>
      <c r="L477" s="227"/>
      <c r="M477" s="228"/>
      <c r="N477" s="229"/>
      <c r="O477" s="229"/>
      <c r="P477" s="229"/>
      <c r="Q477" s="229"/>
      <c r="R477" s="229"/>
      <c r="S477" s="229"/>
      <c r="T477" s="230"/>
      <c r="AT477" s="231" t="s">
        <v>162</v>
      </c>
      <c r="AU477" s="231" t="s">
        <v>90</v>
      </c>
      <c r="AV477" s="13" t="s">
        <v>90</v>
      </c>
      <c r="AW477" s="13" t="s">
        <v>41</v>
      </c>
      <c r="AX477" s="13" t="s">
        <v>79</v>
      </c>
      <c r="AY477" s="231" t="s">
        <v>151</v>
      </c>
    </row>
    <row r="478" spans="2:65" s="12" customFormat="1" x14ac:dyDescent="0.3">
      <c r="B478" s="209"/>
      <c r="C478" s="210"/>
      <c r="D478" s="207" t="s">
        <v>162</v>
      </c>
      <c r="E478" s="211" t="s">
        <v>77</v>
      </c>
      <c r="F478" s="212" t="s">
        <v>409</v>
      </c>
      <c r="G478" s="210"/>
      <c r="H478" s="213" t="s">
        <v>77</v>
      </c>
      <c r="I478" s="214"/>
      <c r="J478" s="210"/>
      <c r="K478" s="210"/>
      <c r="L478" s="215"/>
      <c r="M478" s="216"/>
      <c r="N478" s="217"/>
      <c r="O478" s="217"/>
      <c r="P478" s="217"/>
      <c r="Q478" s="217"/>
      <c r="R478" s="217"/>
      <c r="S478" s="217"/>
      <c r="T478" s="218"/>
      <c r="AT478" s="219" t="s">
        <v>162</v>
      </c>
      <c r="AU478" s="219" t="s">
        <v>90</v>
      </c>
      <c r="AV478" s="12" t="s">
        <v>23</v>
      </c>
      <c r="AW478" s="12" t="s">
        <v>41</v>
      </c>
      <c r="AX478" s="12" t="s">
        <v>79</v>
      </c>
      <c r="AY478" s="219" t="s">
        <v>151</v>
      </c>
    </row>
    <row r="479" spans="2:65" s="13" customFormat="1" x14ac:dyDescent="0.3">
      <c r="B479" s="220"/>
      <c r="C479" s="221"/>
      <c r="D479" s="207" t="s">
        <v>162</v>
      </c>
      <c r="E479" s="232" t="s">
        <v>77</v>
      </c>
      <c r="F479" s="233" t="s">
        <v>526</v>
      </c>
      <c r="G479" s="221"/>
      <c r="H479" s="234">
        <v>4.8</v>
      </c>
      <c r="I479" s="226"/>
      <c r="J479" s="221"/>
      <c r="K479" s="221"/>
      <c r="L479" s="227"/>
      <c r="M479" s="228"/>
      <c r="N479" s="229"/>
      <c r="O479" s="229"/>
      <c r="P479" s="229"/>
      <c r="Q479" s="229"/>
      <c r="R479" s="229"/>
      <c r="S479" s="229"/>
      <c r="T479" s="230"/>
      <c r="AT479" s="231" t="s">
        <v>162</v>
      </c>
      <c r="AU479" s="231" t="s">
        <v>90</v>
      </c>
      <c r="AV479" s="13" t="s">
        <v>90</v>
      </c>
      <c r="AW479" s="13" t="s">
        <v>41</v>
      </c>
      <c r="AX479" s="13" t="s">
        <v>79</v>
      </c>
      <c r="AY479" s="231" t="s">
        <v>151</v>
      </c>
    </row>
    <row r="480" spans="2:65" s="12" customFormat="1" x14ac:dyDescent="0.3">
      <c r="B480" s="209"/>
      <c r="C480" s="210"/>
      <c r="D480" s="207" t="s">
        <v>162</v>
      </c>
      <c r="E480" s="211" t="s">
        <v>77</v>
      </c>
      <c r="F480" s="212" t="s">
        <v>232</v>
      </c>
      <c r="G480" s="210"/>
      <c r="H480" s="213" t="s">
        <v>77</v>
      </c>
      <c r="I480" s="214"/>
      <c r="J480" s="210"/>
      <c r="K480" s="210"/>
      <c r="L480" s="215"/>
      <c r="M480" s="216"/>
      <c r="N480" s="217"/>
      <c r="O480" s="217"/>
      <c r="P480" s="217"/>
      <c r="Q480" s="217"/>
      <c r="R480" s="217"/>
      <c r="S480" s="217"/>
      <c r="T480" s="218"/>
      <c r="AT480" s="219" t="s">
        <v>162</v>
      </c>
      <c r="AU480" s="219" t="s">
        <v>90</v>
      </c>
      <c r="AV480" s="12" t="s">
        <v>23</v>
      </c>
      <c r="AW480" s="12" t="s">
        <v>41</v>
      </c>
      <c r="AX480" s="12" t="s">
        <v>79</v>
      </c>
      <c r="AY480" s="219" t="s">
        <v>151</v>
      </c>
    </row>
    <row r="481" spans="2:65" s="12" customFormat="1" x14ac:dyDescent="0.3">
      <c r="B481" s="209"/>
      <c r="C481" s="210"/>
      <c r="D481" s="207" t="s">
        <v>162</v>
      </c>
      <c r="E481" s="211" t="s">
        <v>77</v>
      </c>
      <c r="F481" s="212" t="s">
        <v>403</v>
      </c>
      <c r="G481" s="210"/>
      <c r="H481" s="213" t="s">
        <v>77</v>
      </c>
      <c r="I481" s="214"/>
      <c r="J481" s="210"/>
      <c r="K481" s="210"/>
      <c r="L481" s="215"/>
      <c r="M481" s="216"/>
      <c r="N481" s="217"/>
      <c r="O481" s="217"/>
      <c r="P481" s="217"/>
      <c r="Q481" s="217"/>
      <c r="R481" s="217"/>
      <c r="S481" s="217"/>
      <c r="T481" s="218"/>
      <c r="AT481" s="219" t="s">
        <v>162</v>
      </c>
      <c r="AU481" s="219" t="s">
        <v>90</v>
      </c>
      <c r="AV481" s="12" t="s">
        <v>23</v>
      </c>
      <c r="AW481" s="12" t="s">
        <v>41</v>
      </c>
      <c r="AX481" s="12" t="s">
        <v>79</v>
      </c>
      <c r="AY481" s="219" t="s">
        <v>151</v>
      </c>
    </row>
    <row r="482" spans="2:65" s="13" customFormat="1" x14ac:dyDescent="0.3">
      <c r="B482" s="220"/>
      <c r="C482" s="221"/>
      <c r="D482" s="207" t="s">
        <v>162</v>
      </c>
      <c r="E482" s="232" t="s">
        <v>77</v>
      </c>
      <c r="F482" s="233" t="s">
        <v>527</v>
      </c>
      <c r="G482" s="221"/>
      <c r="H482" s="234">
        <v>165</v>
      </c>
      <c r="I482" s="226"/>
      <c r="J482" s="221"/>
      <c r="K482" s="221"/>
      <c r="L482" s="227"/>
      <c r="M482" s="228"/>
      <c r="N482" s="229"/>
      <c r="O482" s="229"/>
      <c r="P482" s="229"/>
      <c r="Q482" s="229"/>
      <c r="R482" s="229"/>
      <c r="S482" s="229"/>
      <c r="T482" s="230"/>
      <c r="AT482" s="231" t="s">
        <v>162</v>
      </c>
      <c r="AU482" s="231" t="s">
        <v>90</v>
      </c>
      <c r="AV482" s="13" t="s">
        <v>90</v>
      </c>
      <c r="AW482" s="13" t="s">
        <v>41</v>
      </c>
      <c r="AX482" s="13" t="s">
        <v>79</v>
      </c>
      <c r="AY482" s="231" t="s">
        <v>151</v>
      </c>
    </row>
    <row r="483" spans="2:65" s="13" customFormat="1" x14ac:dyDescent="0.3">
      <c r="B483" s="220"/>
      <c r="C483" s="221"/>
      <c r="D483" s="207" t="s">
        <v>162</v>
      </c>
      <c r="E483" s="232" t="s">
        <v>77</v>
      </c>
      <c r="F483" s="233" t="s">
        <v>528</v>
      </c>
      <c r="G483" s="221"/>
      <c r="H483" s="234">
        <v>3.6</v>
      </c>
      <c r="I483" s="226"/>
      <c r="J483" s="221"/>
      <c r="K483" s="221"/>
      <c r="L483" s="227"/>
      <c r="M483" s="228"/>
      <c r="N483" s="229"/>
      <c r="O483" s="229"/>
      <c r="P483" s="229"/>
      <c r="Q483" s="229"/>
      <c r="R483" s="229"/>
      <c r="S483" s="229"/>
      <c r="T483" s="230"/>
      <c r="AT483" s="231" t="s">
        <v>162</v>
      </c>
      <c r="AU483" s="231" t="s">
        <v>90</v>
      </c>
      <c r="AV483" s="13" t="s">
        <v>90</v>
      </c>
      <c r="AW483" s="13" t="s">
        <v>41</v>
      </c>
      <c r="AX483" s="13" t="s">
        <v>79</v>
      </c>
      <c r="AY483" s="231" t="s">
        <v>151</v>
      </c>
    </row>
    <row r="484" spans="2:65" s="13" customFormat="1" x14ac:dyDescent="0.3">
      <c r="B484" s="220"/>
      <c r="C484" s="221"/>
      <c r="D484" s="207" t="s">
        <v>162</v>
      </c>
      <c r="E484" s="232" t="s">
        <v>77</v>
      </c>
      <c r="F484" s="233" t="s">
        <v>529</v>
      </c>
      <c r="G484" s="221"/>
      <c r="H484" s="234">
        <v>70.400000000000006</v>
      </c>
      <c r="I484" s="226"/>
      <c r="J484" s="221"/>
      <c r="K484" s="221"/>
      <c r="L484" s="227"/>
      <c r="M484" s="228"/>
      <c r="N484" s="229"/>
      <c r="O484" s="229"/>
      <c r="P484" s="229"/>
      <c r="Q484" s="229"/>
      <c r="R484" s="229"/>
      <c r="S484" s="229"/>
      <c r="T484" s="230"/>
      <c r="AT484" s="231" t="s">
        <v>162</v>
      </c>
      <c r="AU484" s="231" t="s">
        <v>90</v>
      </c>
      <c r="AV484" s="13" t="s">
        <v>90</v>
      </c>
      <c r="AW484" s="13" t="s">
        <v>41</v>
      </c>
      <c r="AX484" s="13" t="s">
        <v>79</v>
      </c>
      <c r="AY484" s="231" t="s">
        <v>151</v>
      </c>
    </row>
    <row r="485" spans="2:65" s="13" customFormat="1" x14ac:dyDescent="0.3">
      <c r="B485" s="220"/>
      <c r="C485" s="221"/>
      <c r="D485" s="207" t="s">
        <v>162</v>
      </c>
      <c r="E485" s="232" t="s">
        <v>77</v>
      </c>
      <c r="F485" s="233" t="s">
        <v>524</v>
      </c>
      <c r="G485" s="221"/>
      <c r="H485" s="234">
        <v>1.2</v>
      </c>
      <c r="I485" s="226"/>
      <c r="J485" s="221"/>
      <c r="K485" s="221"/>
      <c r="L485" s="227"/>
      <c r="M485" s="228"/>
      <c r="N485" s="229"/>
      <c r="O485" s="229"/>
      <c r="P485" s="229"/>
      <c r="Q485" s="229"/>
      <c r="R485" s="229"/>
      <c r="S485" s="229"/>
      <c r="T485" s="230"/>
      <c r="AT485" s="231" t="s">
        <v>162</v>
      </c>
      <c r="AU485" s="231" t="s">
        <v>90</v>
      </c>
      <c r="AV485" s="13" t="s">
        <v>90</v>
      </c>
      <c r="AW485" s="13" t="s">
        <v>41</v>
      </c>
      <c r="AX485" s="13" t="s">
        <v>79</v>
      </c>
      <c r="AY485" s="231" t="s">
        <v>151</v>
      </c>
    </row>
    <row r="486" spans="2:65" s="12" customFormat="1" x14ac:dyDescent="0.3">
      <c r="B486" s="209"/>
      <c r="C486" s="210"/>
      <c r="D486" s="207" t="s">
        <v>162</v>
      </c>
      <c r="E486" s="211" t="s">
        <v>77</v>
      </c>
      <c r="F486" s="212" t="s">
        <v>407</v>
      </c>
      <c r="G486" s="210"/>
      <c r="H486" s="213" t="s">
        <v>77</v>
      </c>
      <c r="I486" s="214"/>
      <c r="J486" s="210"/>
      <c r="K486" s="210"/>
      <c r="L486" s="215"/>
      <c r="M486" s="216"/>
      <c r="N486" s="217"/>
      <c r="O486" s="217"/>
      <c r="P486" s="217"/>
      <c r="Q486" s="217"/>
      <c r="R486" s="217"/>
      <c r="S486" s="217"/>
      <c r="T486" s="218"/>
      <c r="AT486" s="219" t="s">
        <v>162</v>
      </c>
      <c r="AU486" s="219" t="s">
        <v>90</v>
      </c>
      <c r="AV486" s="12" t="s">
        <v>23</v>
      </c>
      <c r="AW486" s="12" t="s">
        <v>41</v>
      </c>
      <c r="AX486" s="12" t="s">
        <v>79</v>
      </c>
      <c r="AY486" s="219" t="s">
        <v>151</v>
      </c>
    </row>
    <row r="487" spans="2:65" s="13" customFormat="1" x14ac:dyDescent="0.3">
      <c r="B487" s="220"/>
      <c r="C487" s="221"/>
      <c r="D487" s="207" t="s">
        <v>162</v>
      </c>
      <c r="E487" s="232" t="s">
        <v>77</v>
      </c>
      <c r="F487" s="233" t="s">
        <v>525</v>
      </c>
      <c r="G487" s="221"/>
      <c r="H487" s="234">
        <v>4.2</v>
      </c>
      <c r="I487" s="226"/>
      <c r="J487" s="221"/>
      <c r="K487" s="221"/>
      <c r="L487" s="227"/>
      <c r="M487" s="228"/>
      <c r="N487" s="229"/>
      <c r="O487" s="229"/>
      <c r="P487" s="229"/>
      <c r="Q487" s="229"/>
      <c r="R487" s="229"/>
      <c r="S487" s="229"/>
      <c r="T487" s="230"/>
      <c r="AT487" s="231" t="s">
        <v>162</v>
      </c>
      <c r="AU487" s="231" t="s">
        <v>90</v>
      </c>
      <c r="AV487" s="13" t="s">
        <v>90</v>
      </c>
      <c r="AW487" s="13" t="s">
        <v>41</v>
      </c>
      <c r="AX487" s="13" t="s">
        <v>79</v>
      </c>
      <c r="AY487" s="231" t="s">
        <v>151</v>
      </c>
    </row>
    <row r="488" spans="2:65" s="12" customFormat="1" x14ac:dyDescent="0.3">
      <c r="B488" s="209"/>
      <c r="C488" s="210"/>
      <c r="D488" s="207" t="s">
        <v>162</v>
      </c>
      <c r="E488" s="211" t="s">
        <v>77</v>
      </c>
      <c r="F488" s="212" t="s">
        <v>409</v>
      </c>
      <c r="G488" s="210"/>
      <c r="H488" s="213" t="s">
        <v>77</v>
      </c>
      <c r="I488" s="214"/>
      <c r="J488" s="210"/>
      <c r="K488" s="210"/>
      <c r="L488" s="215"/>
      <c r="M488" s="216"/>
      <c r="N488" s="217"/>
      <c r="O488" s="217"/>
      <c r="P488" s="217"/>
      <c r="Q488" s="217"/>
      <c r="R488" s="217"/>
      <c r="S488" s="217"/>
      <c r="T488" s="218"/>
      <c r="AT488" s="219" t="s">
        <v>162</v>
      </c>
      <c r="AU488" s="219" t="s">
        <v>90</v>
      </c>
      <c r="AV488" s="12" t="s">
        <v>23</v>
      </c>
      <c r="AW488" s="12" t="s">
        <v>41</v>
      </c>
      <c r="AX488" s="12" t="s">
        <v>79</v>
      </c>
      <c r="AY488" s="219" t="s">
        <v>151</v>
      </c>
    </row>
    <row r="489" spans="2:65" s="13" customFormat="1" x14ac:dyDescent="0.3">
      <c r="B489" s="220"/>
      <c r="C489" s="221"/>
      <c r="D489" s="207" t="s">
        <v>162</v>
      </c>
      <c r="E489" s="232" t="s">
        <v>77</v>
      </c>
      <c r="F489" s="233" t="s">
        <v>530</v>
      </c>
      <c r="G489" s="221"/>
      <c r="H489" s="234">
        <v>7.2</v>
      </c>
      <c r="I489" s="226"/>
      <c r="J489" s="221"/>
      <c r="K489" s="221"/>
      <c r="L489" s="227"/>
      <c r="M489" s="228"/>
      <c r="N489" s="229"/>
      <c r="O489" s="229"/>
      <c r="P489" s="229"/>
      <c r="Q489" s="229"/>
      <c r="R489" s="229"/>
      <c r="S489" s="229"/>
      <c r="T489" s="230"/>
      <c r="AT489" s="231" t="s">
        <v>162</v>
      </c>
      <c r="AU489" s="231" t="s">
        <v>90</v>
      </c>
      <c r="AV489" s="13" t="s">
        <v>90</v>
      </c>
      <c r="AW489" s="13" t="s">
        <v>41</v>
      </c>
      <c r="AX489" s="13" t="s">
        <v>79</v>
      </c>
      <c r="AY489" s="231" t="s">
        <v>151</v>
      </c>
    </row>
    <row r="490" spans="2:65" s="14" customFormat="1" x14ac:dyDescent="0.3">
      <c r="B490" s="235"/>
      <c r="C490" s="236"/>
      <c r="D490" s="222" t="s">
        <v>162</v>
      </c>
      <c r="E490" s="237" t="s">
        <v>77</v>
      </c>
      <c r="F490" s="238" t="s">
        <v>174</v>
      </c>
      <c r="G490" s="236"/>
      <c r="H490" s="239">
        <v>378.8</v>
      </c>
      <c r="I490" s="240"/>
      <c r="J490" s="236"/>
      <c r="K490" s="236"/>
      <c r="L490" s="241"/>
      <c r="M490" s="242"/>
      <c r="N490" s="243"/>
      <c r="O490" s="243"/>
      <c r="P490" s="243"/>
      <c r="Q490" s="243"/>
      <c r="R490" s="243"/>
      <c r="S490" s="243"/>
      <c r="T490" s="244"/>
      <c r="AT490" s="245" t="s">
        <v>162</v>
      </c>
      <c r="AU490" s="245" t="s">
        <v>90</v>
      </c>
      <c r="AV490" s="14" t="s">
        <v>158</v>
      </c>
      <c r="AW490" s="14" t="s">
        <v>41</v>
      </c>
      <c r="AX490" s="14" t="s">
        <v>23</v>
      </c>
      <c r="AY490" s="245" t="s">
        <v>151</v>
      </c>
    </row>
    <row r="491" spans="2:65" s="1" customFormat="1" ht="22.5" customHeight="1" x14ac:dyDescent="0.3">
      <c r="B491" s="36"/>
      <c r="C491" s="247" t="s">
        <v>531</v>
      </c>
      <c r="D491" s="247" t="s">
        <v>209</v>
      </c>
      <c r="E491" s="248" t="s">
        <v>479</v>
      </c>
      <c r="F491" s="249" t="s">
        <v>480</v>
      </c>
      <c r="G491" s="250" t="s">
        <v>156</v>
      </c>
      <c r="H491" s="251">
        <v>77.275000000000006</v>
      </c>
      <c r="I491" s="252"/>
      <c r="J491" s="253">
        <f>ROUND(I491*H491,2)</f>
        <v>0</v>
      </c>
      <c r="K491" s="249" t="s">
        <v>157</v>
      </c>
      <c r="L491" s="254"/>
      <c r="M491" s="255" t="s">
        <v>77</v>
      </c>
      <c r="N491" s="256" t="s">
        <v>50</v>
      </c>
      <c r="O491" s="37"/>
      <c r="P491" s="204">
        <f>O491*H491</f>
        <v>0</v>
      </c>
      <c r="Q491" s="204">
        <v>5.1000000000000004E-4</v>
      </c>
      <c r="R491" s="204">
        <f>Q491*H491</f>
        <v>3.9410250000000008E-2</v>
      </c>
      <c r="S491" s="204">
        <v>0</v>
      </c>
      <c r="T491" s="205">
        <f>S491*H491</f>
        <v>0</v>
      </c>
      <c r="AR491" s="19" t="s">
        <v>208</v>
      </c>
      <c r="AT491" s="19" t="s">
        <v>209</v>
      </c>
      <c r="AU491" s="19" t="s">
        <v>90</v>
      </c>
      <c r="AY491" s="19" t="s">
        <v>151</v>
      </c>
      <c r="BE491" s="206">
        <f>IF(N491="základní",J491,0)</f>
        <v>0</v>
      </c>
      <c r="BF491" s="206">
        <f>IF(N491="snížená",J491,0)</f>
        <v>0</v>
      </c>
      <c r="BG491" s="206">
        <f>IF(N491="zákl. přenesená",J491,0)</f>
        <v>0</v>
      </c>
      <c r="BH491" s="206">
        <f>IF(N491="sníž. přenesená",J491,0)</f>
        <v>0</v>
      </c>
      <c r="BI491" s="206">
        <f>IF(N491="nulová",J491,0)</f>
        <v>0</v>
      </c>
      <c r="BJ491" s="19" t="s">
        <v>90</v>
      </c>
      <c r="BK491" s="206">
        <f>ROUND(I491*H491,2)</f>
        <v>0</v>
      </c>
      <c r="BL491" s="19" t="s">
        <v>158</v>
      </c>
      <c r="BM491" s="19" t="s">
        <v>532</v>
      </c>
    </row>
    <row r="492" spans="2:65" s="1" customFormat="1" ht="40.5" x14ac:dyDescent="0.3">
      <c r="B492" s="36"/>
      <c r="C492" s="58"/>
      <c r="D492" s="207" t="s">
        <v>160</v>
      </c>
      <c r="E492" s="58"/>
      <c r="F492" s="208" t="s">
        <v>482</v>
      </c>
      <c r="G492" s="58"/>
      <c r="H492" s="58"/>
      <c r="I492" s="163"/>
      <c r="J492" s="58"/>
      <c r="K492" s="58"/>
      <c r="L492" s="56"/>
      <c r="M492" s="73"/>
      <c r="N492" s="37"/>
      <c r="O492" s="37"/>
      <c r="P492" s="37"/>
      <c r="Q492" s="37"/>
      <c r="R492" s="37"/>
      <c r="S492" s="37"/>
      <c r="T492" s="74"/>
      <c r="AT492" s="19" t="s">
        <v>160</v>
      </c>
      <c r="AU492" s="19" t="s">
        <v>90</v>
      </c>
    </row>
    <row r="493" spans="2:65" s="13" customFormat="1" x14ac:dyDescent="0.3">
      <c r="B493" s="220"/>
      <c r="C493" s="221"/>
      <c r="D493" s="207" t="s">
        <v>162</v>
      </c>
      <c r="E493" s="232" t="s">
        <v>77</v>
      </c>
      <c r="F493" s="233" t="s">
        <v>533</v>
      </c>
      <c r="G493" s="221"/>
      <c r="H493" s="234">
        <v>75.760000000000005</v>
      </c>
      <c r="I493" s="226"/>
      <c r="J493" s="221"/>
      <c r="K493" s="221"/>
      <c r="L493" s="227"/>
      <c r="M493" s="228"/>
      <c r="N493" s="229"/>
      <c r="O493" s="229"/>
      <c r="P493" s="229"/>
      <c r="Q493" s="229"/>
      <c r="R493" s="229"/>
      <c r="S493" s="229"/>
      <c r="T493" s="230"/>
      <c r="AT493" s="231" t="s">
        <v>162</v>
      </c>
      <c r="AU493" s="231" t="s">
        <v>90</v>
      </c>
      <c r="AV493" s="13" t="s">
        <v>90</v>
      </c>
      <c r="AW493" s="13" t="s">
        <v>41</v>
      </c>
      <c r="AX493" s="13" t="s">
        <v>23</v>
      </c>
      <c r="AY493" s="231" t="s">
        <v>151</v>
      </c>
    </row>
    <row r="494" spans="2:65" s="13" customFormat="1" x14ac:dyDescent="0.3">
      <c r="B494" s="220"/>
      <c r="C494" s="221"/>
      <c r="D494" s="222" t="s">
        <v>162</v>
      </c>
      <c r="E494" s="221"/>
      <c r="F494" s="224" t="s">
        <v>534</v>
      </c>
      <c r="G494" s="221"/>
      <c r="H494" s="225">
        <v>77.275000000000006</v>
      </c>
      <c r="I494" s="226"/>
      <c r="J494" s="221"/>
      <c r="K494" s="221"/>
      <c r="L494" s="227"/>
      <c r="M494" s="228"/>
      <c r="N494" s="229"/>
      <c r="O494" s="229"/>
      <c r="P494" s="229"/>
      <c r="Q494" s="229"/>
      <c r="R494" s="229"/>
      <c r="S494" s="229"/>
      <c r="T494" s="230"/>
      <c r="AT494" s="231" t="s">
        <v>162</v>
      </c>
      <c r="AU494" s="231" t="s">
        <v>90</v>
      </c>
      <c r="AV494" s="13" t="s">
        <v>90</v>
      </c>
      <c r="AW494" s="13" t="s">
        <v>4</v>
      </c>
      <c r="AX494" s="13" t="s">
        <v>23</v>
      </c>
      <c r="AY494" s="231" t="s">
        <v>151</v>
      </c>
    </row>
    <row r="495" spans="2:65" s="1" customFormat="1" ht="31.5" customHeight="1" x14ac:dyDescent="0.3">
      <c r="B495" s="36"/>
      <c r="C495" s="195" t="s">
        <v>535</v>
      </c>
      <c r="D495" s="195" t="s">
        <v>153</v>
      </c>
      <c r="E495" s="196" t="s">
        <v>536</v>
      </c>
      <c r="F495" s="197" t="s">
        <v>537</v>
      </c>
      <c r="G495" s="198" t="s">
        <v>156</v>
      </c>
      <c r="H495" s="199">
        <v>226.1</v>
      </c>
      <c r="I495" s="200"/>
      <c r="J495" s="201">
        <f>ROUND(I495*H495,2)</f>
        <v>0</v>
      </c>
      <c r="K495" s="197" t="s">
        <v>157</v>
      </c>
      <c r="L495" s="56"/>
      <c r="M495" s="202" t="s">
        <v>77</v>
      </c>
      <c r="N495" s="203" t="s">
        <v>50</v>
      </c>
      <c r="O495" s="37"/>
      <c r="P495" s="204">
        <f>O495*H495</f>
        <v>0</v>
      </c>
      <c r="Q495" s="204">
        <v>9.43336E-3</v>
      </c>
      <c r="R495" s="204">
        <f>Q495*H495</f>
        <v>2.1328826959999998</v>
      </c>
      <c r="S495" s="204">
        <v>0</v>
      </c>
      <c r="T495" s="205">
        <f>S495*H495</f>
        <v>0</v>
      </c>
      <c r="AR495" s="19" t="s">
        <v>158</v>
      </c>
      <c r="AT495" s="19" t="s">
        <v>153</v>
      </c>
      <c r="AU495" s="19" t="s">
        <v>90</v>
      </c>
      <c r="AY495" s="19" t="s">
        <v>151</v>
      </c>
      <c r="BE495" s="206">
        <f>IF(N495="základní",J495,0)</f>
        <v>0</v>
      </c>
      <c r="BF495" s="206">
        <f>IF(N495="snížená",J495,0)</f>
        <v>0</v>
      </c>
      <c r="BG495" s="206">
        <f>IF(N495="zákl. přenesená",J495,0)</f>
        <v>0</v>
      </c>
      <c r="BH495" s="206">
        <f>IF(N495="sníž. přenesená",J495,0)</f>
        <v>0</v>
      </c>
      <c r="BI495" s="206">
        <f>IF(N495="nulová",J495,0)</f>
        <v>0</v>
      </c>
      <c r="BJ495" s="19" t="s">
        <v>90</v>
      </c>
      <c r="BK495" s="206">
        <f>ROUND(I495*H495,2)</f>
        <v>0</v>
      </c>
      <c r="BL495" s="19" t="s">
        <v>158</v>
      </c>
      <c r="BM495" s="19" t="s">
        <v>538</v>
      </c>
    </row>
    <row r="496" spans="2:65" s="1" customFormat="1" ht="27" x14ac:dyDescent="0.3">
      <c r="B496" s="36"/>
      <c r="C496" s="58"/>
      <c r="D496" s="207" t="s">
        <v>160</v>
      </c>
      <c r="E496" s="58"/>
      <c r="F496" s="208" t="s">
        <v>539</v>
      </c>
      <c r="G496" s="58"/>
      <c r="H496" s="58"/>
      <c r="I496" s="163"/>
      <c r="J496" s="58"/>
      <c r="K496" s="58"/>
      <c r="L496" s="56"/>
      <c r="M496" s="73"/>
      <c r="N496" s="37"/>
      <c r="O496" s="37"/>
      <c r="P496" s="37"/>
      <c r="Q496" s="37"/>
      <c r="R496" s="37"/>
      <c r="S496" s="37"/>
      <c r="T496" s="74"/>
      <c r="AT496" s="19" t="s">
        <v>160</v>
      </c>
      <c r="AU496" s="19" t="s">
        <v>90</v>
      </c>
    </row>
    <row r="497" spans="2:51" s="12" customFormat="1" x14ac:dyDescent="0.3">
      <c r="B497" s="209"/>
      <c r="C497" s="210"/>
      <c r="D497" s="207" t="s">
        <v>162</v>
      </c>
      <c r="E497" s="211" t="s">
        <v>77</v>
      </c>
      <c r="F497" s="212" t="s">
        <v>163</v>
      </c>
      <c r="G497" s="210"/>
      <c r="H497" s="213" t="s">
        <v>77</v>
      </c>
      <c r="I497" s="214"/>
      <c r="J497" s="210"/>
      <c r="K497" s="210"/>
      <c r="L497" s="215"/>
      <c r="M497" s="216"/>
      <c r="N497" s="217"/>
      <c r="O497" s="217"/>
      <c r="P497" s="217"/>
      <c r="Q497" s="217"/>
      <c r="R497" s="217"/>
      <c r="S497" s="217"/>
      <c r="T497" s="218"/>
      <c r="AT497" s="219" t="s">
        <v>162</v>
      </c>
      <c r="AU497" s="219" t="s">
        <v>90</v>
      </c>
      <c r="AV497" s="12" t="s">
        <v>23</v>
      </c>
      <c r="AW497" s="12" t="s">
        <v>41</v>
      </c>
      <c r="AX497" s="12" t="s">
        <v>79</v>
      </c>
      <c r="AY497" s="219" t="s">
        <v>151</v>
      </c>
    </row>
    <row r="498" spans="2:51" s="12" customFormat="1" x14ac:dyDescent="0.3">
      <c r="B498" s="209"/>
      <c r="C498" s="210"/>
      <c r="D498" s="207" t="s">
        <v>162</v>
      </c>
      <c r="E498" s="211" t="s">
        <v>77</v>
      </c>
      <c r="F498" s="212" t="s">
        <v>365</v>
      </c>
      <c r="G498" s="210"/>
      <c r="H498" s="213" t="s">
        <v>77</v>
      </c>
      <c r="I498" s="214"/>
      <c r="J498" s="210"/>
      <c r="K498" s="210"/>
      <c r="L498" s="215"/>
      <c r="M498" s="216"/>
      <c r="N498" s="217"/>
      <c r="O498" s="217"/>
      <c r="P498" s="217"/>
      <c r="Q498" s="217"/>
      <c r="R498" s="217"/>
      <c r="S498" s="217"/>
      <c r="T498" s="218"/>
      <c r="AT498" s="219" t="s">
        <v>162</v>
      </c>
      <c r="AU498" s="219" t="s">
        <v>90</v>
      </c>
      <c r="AV498" s="12" t="s">
        <v>23</v>
      </c>
      <c r="AW498" s="12" t="s">
        <v>41</v>
      </c>
      <c r="AX498" s="12" t="s">
        <v>79</v>
      </c>
      <c r="AY498" s="219" t="s">
        <v>151</v>
      </c>
    </row>
    <row r="499" spans="2:51" s="12" customFormat="1" x14ac:dyDescent="0.3">
      <c r="B499" s="209"/>
      <c r="C499" s="210"/>
      <c r="D499" s="207" t="s">
        <v>162</v>
      </c>
      <c r="E499" s="211" t="s">
        <v>77</v>
      </c>
      <c r="F499" s="212" t="s">
        <v>540</v>
      </c>
      <c r="G499" s="210"/>
      <c r="H499" s="213" t="s">
        <v>77</v>
      </c>
      <c r="I499" s="214"/>
      <c r="J499" s="210"/>
      <c r="K499" s="210"/>
      <c r="L499" s="215"/>
      <c r="M499" s="216"/>
      <c r="N499" s="217"/>
      <c r="O499" s="217"/>
      <c r="P499" s="217"/>
      <c r="Q499" s="217"/>
      <c r="R499" s="217"/>
      <c r="S499" s="217"/>
      <c r="T499" s="218"/>
      <c r="AT499" s="219" t="s">
        <v>162</v>
      </c>
      <c r="AU499" s="219" t="s">
        <v>90</v>
      </c>
      <c r="AV499" s="12" t="s">
        <v>23</v>
      </c>
      <c r="AW499" s="12" t="s">
        <v>41</v>
      </c>
      <c r="AX499" s="12" t="s">
        <v>79</v>
      </c>
      <c r="AY499" s="219" t="s">
        <v>151</v>
      </c>
    </row>
    <row r="500" spans="2:51" s="12" customFormat="1" x14ac:dyDescent="0.3">
      <c r="B500" s="209"/>
      <c r="C500" s="210"/>
      <c r="D500" s="207" t="s">
        <v>162</v>
      </c>
      <c r="E500" s="211" t="s">
        <v>77</v>
      </c>
      <c r="F500" s="212" t="s">
        <v>229</v>
      </c>
      <c r="G500" s="210"/>
      <c r="H500" s="213" t="s">
        <v>77</v>
      </c>
      <c r="I500" s="214"/>
      <c r="J500" s="210"/>
      <c r="K500" s="210"/>
      <c r="L500" s="215"/>
      <c r="M500" s="216"/>
      <c r="N500" s="217"/>
      <c r="O500" s="217"/>
      <c r="P500" s="217"/>
      <c r="Q500" s="217"/>
      <c r="R500" s="217"/>
      <c r="S500" s="217"/>
      <c r="T500" s="218"/>
      <c r="AT500" s="219" t="s">
        <v>162</v>
      </c>
      <c r="AU500" s="219" t="s">
        <v>90</v>
      </c>
      <c r="AV500" s="12" t="s">
        <v>23</v>
      </c>
      <c r="AW500" s="12" t="s">
        <v>41</v>
      </c>
      <c r="AX500" s="12" t="s">
        <v>79</v>
      </c>
      <c r="AY500" s="219" t="s">
        <v>151</v>
      </c>
    </row>
    <row r="501" spans="2:51" s="13" customFormat="1" x14ac:dyDescent="0.3">
      <c r="B501" s="220"/>
      <c r="C501" s="221"/>
      <c r="D501" s="207" t="s">
        <v>162</v>
      </c>
      <c r="E501" s="232" t="s">
        <v>77</v>
      </c>
      <c r="F501" s="233" t="s">
        <v>541</v>
      </c>
      <c r="G501" s="221"/>
      <c r="H501" s="234">
        <v>19.210999999999999</v>
      </c>
      <c r="I501" s="226"/>
      <c r="J501" s="221"/>
      <c r="K501" s="221"/>
      <c r="L501" s="227"/>
      <c r="M501" s="228"/>
      <c r="N501" s="229"/>
      <c r="O501" s="229"/>
      <c r="P501" s="229"/>
      <c r="Q501" s="229"/>
      <c r="R501" s="229"/>
      <c r="S501" s="229"/>
      <c r="T501" s="230"/>
      <c r="AT501" s="231" t="s">
        <v>162</v>
      </c>
      <c r="AU501" s="231" t="s">
        <v>90</v>
      </c>
      <c r="AV501" s="13" t="s">
        <v>90</v>
      </c>
      <c r="AW501" s="13" t="s">
        <v>41</v>
      </c>
      <c r="AX501" s="13" t="s">
        <v>79</v>
      </c>
      <c r="AY501" s="231" t="s">
        <v>151</v>
      </c>
    </row>
    <row r="502" spans="2:51" s="13" customFormat="1" x14ac:dyDescent="0.3">
      <c r="B502" s="220"/>
      <c r="C502" s="221"/>
      <c r="D502" s="207" t="s">
        <v>162</v>
      </c>
      <c r="E502" s="232" t="s">
        <v>77</v>
      </c>
      <c r="F502" s="233" t="s">
        <v>542</v>
      </c>
      <c r="G502" s="221"/>
      <c r="H502" s="234">
        <v>31.85</v>
      </c>
      <c r="I502" s="226"/>
      <c r="J502" s="221"/>
      <c r="K502" s="221"/>
      <c r="L502" s="227"/>
      <c r="M502" s="228"/>
      <c r="N502" s="229"/>
      <c r="O502" s="229"/>
      <c r="P502" s="229"/>
      <c r="Q502" s="229"/>
      <c r="R502" s="229"/>
      <c r="S502" s="229"/>
      <c r="T502" s="230"/>
      <c r="AT502" s="231" t="s">
        <v>162</v>
      </c>
      <c r="AU502" s="231" t="s">
        <v>90</v>
      </c>
      <c r="AV502" s="13" t="s">
        <v>90</v>
      </c>
      <c r="AW502" s="13" t="s">
        <v>41</v>
      </c>
      <c r="AX502" s="13" t="s">
        <v>79</v>
      </c>
      <c r="AY502" s="231" t="s">
        <v>151</v>
      </c>
    </row>
    <row r="503" spans="2:51" s="13" customFormat="1" x14ac:dyDescent="0.3">
      <c r="B503" s="220"/>
      <c r="C503" s="221"/>
      <c r="D503" s="207" t="s">
        <v>162</v>
      </c>
      <c r="E503" s="232" t="s">
        <v>77</v>
      </c>
      <c r="F503" s="233" t="s">
        <v>543</v>
      </c>
      <c r="G503" s="221"/>
      <c r="H503" s="234">
        <v>31.5</v>
      </c>
      <c r="I503" s="226"/>
      <c r="J503" s="221"/>
      <c r="K503" s="221"/>
      <c r="L503" s="227"/>
      <c r="M503" s="228"/>
      <c r="N503" s="229"/>
      <c r="O503" s="229"/>
      <c r="P503" s="229"/>
      <c r="Q503" s="229"/>
      <c r="R503" s="229"/>
      <c r="S503" s="229"/>
      <c r="T503" s="230"/>
      <c r="AT503" s="231" t="s">
        <v>162</v>
      </c>
      <c r="AU503" s="231" t="s">
        <v>90</v>
      </c>
      <c r="AV503" s="13" t="s">
        <v>90</v>
      </c>
      <c r="AW503" s="13" t="s">
        <v>41</v>
      </c>
      <c r="AX503" s="13" t="s">
        <v>79</v>
      </c>
      <c r="AY503" s="231" t="s">
        <v>151</v>
      </c>
    </row>
    <row r="504" spans="2:51" s="13" customFormat="1" x14ac:dyDescent="0.3">
      <c r="B504" s="220"/>
      <c r="C504" s="221"/>
      <c r="D504" s="207" t="s">
        <v>162</v>
      </c>
      <c r="E504" s="232" t="s">
        <v>77</v>
      </c>
      <c r="F504" s="233" t="s">
        <v>544</v>
      </c>
      <c r="G504" s="221"/>
      <c r="H504" s="234">
        <v>18.899999999999999</v>
      </c>
      <c r="I504" s="226"/>
      <c r="J504" s="221"/>
      <c r="K504" s="221"/>
      <c r="L504" s="227"/>
      <c r="M504" s="228"/>
      <c r="N504" s="229"/>
      <c r="O504" s="229"/>
      <c r="P504" s="229"/>
      <c r="Q504" s="229"/>
      <c r="R504" s="229"/>
      <c r="S504" s="229"/>
      <c r="T504" s="230"/>
      <c r="AT504" s="231" t="s">
        <v>162</v>
      </c>
      <c r="AU504" s="231" t="s">
        <v>90</v>
      </c>
      <c r="AV504" s="13" t="s">
        <v>90</v>
      </c>
      <c r="AW504" s="13" t="s">
        <v>41</v>
      </c>
      <c r="AX504" s="13" t="s">
        <v>79</v>
      </c>
      <c r="AY504" s="231" t="s">
        <v>151</v>
      </c>
    </row>
    <row r="505" spans="2:51" s="13" customFormat="1" x14ac:dyDescent="0.3">
      <c r="B505" s="220"/>
      <c r="C505" s="221"/>
      <c r="D505" s="207" t="s">
        <v>162</v>
      </c>
      <c r="E505" s="232" t="s">
        <v>77</v>
      </c>
      <c r="F505" s="233" t="s">
        <v>545</v>
      </c>
      <c r="G505" s="221"/>
      <c r="H505" s="234">
        <v>3.15</v>
      </c>
      <c r="I505" s="226"/>
      <c r="J505" s="221"/>
      <c r="K505" s="221"/>
      <c r="L505" s="227"/>
      <c r="M505" s="228"/>
      <c r="N505" s="229"/>
      <c r="O505" s="229"/>
      <c r="P505" s="229"/>
      <c r="Q505" s="229"/>
      <c r="R505" s="229"/>
      <c r="S505" s="229"/>
      <c r="T505" s="230"/>
      <c r="AT505" s="231" t="s">
        <v>162</v>
      </c>
      <c r="AU505" s="231" t="s">
        <v>90</v>
      </c>
      <c r="AV505" s="13" t="s">
        <v>90</v>
      </c>
      <c r="AW505" s="13" t="s">
        <v>41</v>
      </c>
      <c r="AX505" s="13" t="s">
        <v>79</v>
      </c>
      <c r="AY505" s="231" t="s">
        <v>151</v>
      </c>
    </row>
    <row r="506" spans="2:51" s="13" customFormat="1" x14ac:dyDescent="0.3">
      <c r="B506" s="220"/>
      <c r="C506" s="221"/>
      <c r="D506" s="207" t="s">
        <v>162</v>
      </c>
      <c r="E506" s="232" t="s">
        <v>77</v>
      </c>
      <c r="F506" s="233" t="s">
        <v>546</v>
      </c>
      <c r="G506" s="221"/>
      <c r="H506" s="234">
        <v>10.148</v>
      </c>
      <c r="I506" s="226"/>
      <c r="J506" s="221"/>
      <c r="K506" s="221"/>
      <c r="L506" s="227"/>
      <c r="M506" s="228"/>
      <c r="N506" s="229"/>
      <c r="O506" s="229"/>
      <c r="P506" s="229"/>
      <c r="Q506" s="229"/>
      <c r="R506" s="229"/>
      <c r="S506" s="229"/>
      <c r="T506" s="230"/>
      <c r="AT506" s="231" t="s">
        <v>162</v>
      </c>
      <c r="AU506" s="231" t="s">
        <v>90</v>
      </c>
      <c r="AV506" s="13" t="s">
        <v>90</v>
      </c>
      <c r="AW506" s="13" t="s">
        <v>41</v>
      </c>
      <c r="AX506" s="13" t="s">
        <v>79</v>
      </c>
      <c r="AY506" s="231" t="s">
        <v>151</v>
      </c>
    </row>
    <row r="507" spans="2:51" s="12" customFormat="1" x14ac:dyDescent="0.3">
      <c r="B507" s="209"/>
      <c r="C507" s="210"/>
      <c r="D507" s="207" t="s">
        <v>162</v>
      </c>
      <c r="E507" s="211" t="s">
        <v>77</v>
      </c>
      <c r="F507" s="212" t="s">
        <v>1549</v>
      </c>
      <c r="G507" s="210"/>
      <c r="H507" s="213" t="s">
        <v>77</v>
      </c>
      <c r="I507" s="214"/>
      <c r="J507" s="210"/>
      <c r="K507" s="210"/>
      <c r="L507" s="215"/>
      <c r="M507" s="216"/>
      <c r="N507" s="217"/>
      <c r="O507" s="217"/>
      <c r="P507" s="217"/>
      <c r="Q507" s="217"/>
      <c r="R507" s="217"/>
      <c r="S507" s="217"/>
      <c r="T507" s="218"/>
      <c r="AT507" s="219" t="s">
        <v>162</v>
      </c>
      <c r="AU507" s="219" t="s">
        <v>90</v>
      </c>
      <c r="AV507" s="12" t="s">
        <v>23</v>
      </c>
      <c r="AW507" s="12" t="s">
        <v>41</v>
      </c>
      <c r="AX507" s="12" t="s">
        <v>79</v>
      </c>
      <c r="AY507" s="219" t="s">
        <v>151</v>
      </c>
    </row>
    <row r="508" spans="2:51" s="13" customFormat="1" x14ac:dyDescent="0.3">
      <c r="B508" s="220"/>
      <c r="C508" s="221"/>
      <c r="D508" s="207" t="s">
        <v>162</v>
      </c>
      <c r="E508" s="232" t="s">
        <v>77</v>
      </c>
      <c r="F508" s="233" t="s">
        <v>547</v>
      </c>
      <c r="G508" s="221"/>
      <c r="H508" s="234">
        <v>10.035</v>
      </c>
      <c r="I508" s="226"/>
      <c r="J508" s="221"/>
      <c r="K508" s="221"/>
      <c r="L508" s="227"/>
      <c r="M508" s="228"/>
      <c r="N508" s="229"/>
      <c r="O508" s="229"/>
      <c r="P508" s="229"/>
      <c r="Q508" s="229"/>
      <c r="R508" s="229"/>
      <c r="S508" s="229"/>
      <c r="T508" s="230"/>
      <c r="AT508" s="231" t="s">
        <v>162</v>
      </c>
      <c r="AU508" s="231" t="s">
        <v>90</v>
      </c>
      <c r="AV508" s="13" t="s">
        <v>90</v>
      </c>
      <c r="AW508" s="13" t="s">
        <v>41</v>
      </c>
      <c r="AX508" s="13" t="s">
        <v>79</v>
      </c>
      <c r="AY508" s="231" t="s">
        <v>151</v>
      </c>
    </row>
    <row r="509" spans="2:51" s="12" customFormat="1" x14ac:dyDescent="0.3">
      <c r="B509" s="209"/>
      <c r="C509" s="210"/>
      <c r="D509" s="207" t="s">
        <v>162</v>
      </c>
      <c r="E509" s="211" t="s">
        <v>77</v>
      </c>
      <c r="F509" s="212" t="s">
        <v>232</v>
      </c>
      <c r="G509" s="210"/>
      <c r="H509" s="213" t="s">
        <v>77</v>
      </c>
      <c r="I509" s="214"/>
      <c r="J509" s="210"/>
      <c r="K509" s="210"/>
      <c r="L509" s="215"/>
      <c r="M509" s="216"/>
      <c r="N509" s="217"/>
      <c r="O509" s="217"/>
      <c r="P509" s="217"/>
      <c r="Q509" s="217"/>
      <c r="R509" s="217"/>
      <c r="S509" s="217"/>
      <c r="T509" s="218"/>
      <c r="AT509" s="219" t="s">
        <v>162</v>
      </c>
      <c r="AU509" s="219" t="s">
        <v>90</v>
      </c>
      <c r="AV509" s="12" t="s">
        <v>23</v>
      </c>
      <c r="AW509" s="12" t="s">
        <v>41</v>
      </c>
      <c r="AX509" s="12" t="s">
        <v>79</v>
      </c>
      <c r="AY509" s="219" t="s">
        <v>151</v>
      </c>
    </row>
    <row r="510" spans="2:51" s="13" customFormat="1" x14ac:dyDescent="0.3">
      <c r="B510" s="220"/>
      <c r="C510" s="221"/>
      <c r="D510" s="207" t="s">
        <v>162</v>
      </c>
      <c r="E510" s="232" t="s">
        <v>77</v>
      </c>
      <c r="F510" s="233" t="s">
        <v>541</v>
      </c>
      <c r="G510" s="221"/>
      <c r="H510" s="234">
        <v>19.210999999999999</v>
      </c>
      <c r="I510" s="226"/>
      <c r="J510" s="221"/>
      <c r="K510" s="221"/>
      <c r="L510" s="227"/>
      <c r="M510" s="228"/>
      <c r="N510" s="229"/>
      <c r="O510" s="229"/>
      <c r="P510" s="229"/>
      <c r="Q510" s="229"/>
      <c r="R510" s="229"/>
      <c r="S510" s="229"/>
      <c r="T510" s="230"/>
      <c r="AT510" s="231" t="s">
        <v>162</v>
      </c>
      <c r="AU510" s="231" t="s">
        <v>90</v>
      </c>
      <c r="AV510" s="13" t="s">
        <v>90</v>
      </c>
      <c r="AW510" s="13" t="s">
        <v>41</v>
      </c>
      <c r="AX510" s="13" t="s">
        <v>79</v>
      </c>
      <c r="AY510" s="231" t="s">
        <v>151</v>
      </c>
    </row>
    <row r="511" spans="2:51" s="13" customFormat="1" x14ac:dyDescent="0.3">
      <c r="B511" s="220"/>
      <c r="C511" s="221"/>
      <c r="D511" s="207" t="s">
        <v>162</v>
      </c>
      <c r="E511" s="232" t="s">
        <v>77</v>
      </c>
      <c r="F511" s="233" t="s">
        <v>548</v>
      </c>
      <c r="G511" s="221"/>
      <c r="H511" s="234">
        <v>54.25</v>
      </c>
      <c r="I511" s="226"/>
      <c r="J511" s="221"/>
      <c r="K511" s="221"/>
      <c r="L511" s="227"/>
      <c r="M511" s="228"/>
      <c r="N511" s="229"/>
      <c r="O511" s="229"/>
      <c r="P511" s="229"/>
      <c r="Q511" s="229"/>
      <c r="R511" s="229"/>
      <c r="S511" s="229"/>
      <c r="T511" s="230"/>
      <c r="AT511" s="231" t="s">
        <v>162</v>
      </c>
      <c r="AU511" s="231" t="s">
        <v>90</v>
      </c>
      <c r="AV511" s="13" t="s">
        <v>90</v>
      </c>
      <c r="AW511" s="13" t="s">
        <v>41</v>
      </c>
      <c r="AX511" s="13" t="s">
        <v>79</v>
      </c>
      <c r="AY511" s="231" t="s">
        <v>151</v>
      </c>
    </row>
    <row r="512" spans="2:51" s="13" customFormat="1" x14ac:dyDescent="0.3">
      <c r="B512" s="220"/>
      <c r="C512" s="221"/>
      <c r="D512" s="207" t="s">
        <v>162</v>
      </c>
      <c r="E512" s="232" t="s">
        <v>77</v>
      </c>
      <c r="F512" s="233" t="s">
        <v>549</v>
      </c>
      <c r="G512" s="221"/>
      <c r="H512" s="234">
        <v>16.065000000000001</v>
      </c>
      <c r="I512" s="226"/>
      <c r="J512" s="221"/>
      <c r="K512" s="221"/>
      <c r="L512" s="227"/>
      <c r="M512" s="228"/>
      <c r="N512" s="229"/>
      <c r="O512" s="229"/>
      <c r="P512" s="229"/>
      <c r="Q512" s="229"/>
      <c r="R512" s="229"/>
      <c r="S512" s="229"/>
      <c r="T512" s="230"/>
      <c r="AT512" s="231" t="s">
        <v>162</v>
      </c>
      <c r="AU512" s="231" t="s">
        <v>90</v>
      </c>
      <c r="AV512" s="13" t="s">
        <v>90</v>
      </c>
      <c r="AW512" s="13" t="s">
        <v>41</v>
      </c>
      <c r="AX512" s="13" t="s">
        <v>79</v>
      </c>
      <c r="AY512" s="231" t="s">
        <v>151</v>
      </c>
    </row>
    <row r="513" spans="2:65" s="13" customFormat="1" x14ac:dyDescent="0.3">
      <c r="B513" s="220"/>
      <c r="C513" s="221"/>
      <c r="D513" s="207" t="s">
        <v>162</v>
      </c>
      <c r="E513" s="232" t="s">
        <v>77</v>
      </c>
      <c r="F513" s="233" t="s">
        <v>550</v>
      </c>
      <c r="G513" s="221"/>
      <c r="H513" s="234">
        <v>2.8</v>
      </c>
      <c r="I513" s="226"/>
      <c r="J513" s="221"/>
      <c r="K513" s="221"/>
      <c r="L513" s="227"/>
      <c r="M513" s="228"/>
      <c r="N513" s="229"/>
      <c r="O513" s="229"/>
      <c r="P513" s="229"/>
      <c r="Q513" s="229"/>
      <c r="R513" s="229"/>
      <c r="S513" s="229"/>
      <c r="T513" s="230"/>
      <c r="AT513" s="231" t="s">
        <v>162</v>
      </c>
      <c r="AU513" s="231" t="s">
        <v>90</v>
      </c>
      <c r="AV513" s="13" t="s">
        <v>90</v>
      </c>
      <c r="AW513" s="13" t="s">
        <v>41</v>
      </c>
      <c r="AX513" s="13" t="s">
        <v>79</v>
      </c>
      <c r="AY513" s="231" t="s">
        <v>151</v>
      </c>
    </row>
    <row r="514" spans="2:65" s="13" customFormat="1" x14ac:dyDescent="0.3">
      <c r="B514" s="220"/>
      <c r="C514" s="221"/>
      <c r="D514" s="207" t="s">
        <v>162</v>
      </c>
      <c r="E514" s="232" t="s">
        <v>77</v>
      </c>
      <c r="F514" s="233" t="s">
        <v>551</v>
      </c>
      <c r="G514" s="221"/>
      <c r="H514" s="234">
        <v>8.98</v>
      </c>
      <c r="I514" s="226"/>
      <c r="J514" s="221"/>
      <c r="K514" s="221"/>
      <c r="L514" s="227"/>
      <c r="M514" s="228"/>
      <c r="N514" s="229"/>
      <c r="O514" s="229"/>
      <c r="P514" s="229"/>
      <c r="Q514" s="229"/>
      <c r="R514" s="229"/>
      <c r="S514" s="229"/>
      <c r="T514" s="230"/>
      <c r="AT514" s="231" t="s">
        <v>162</v>
      </c>
      <c r="AU514" s="231" t="s">
        <v>90</v>
      </c>
      <c r="AV514" s="13" t="s">
        <v>90</v>
      </c>
      <c r="AW514" s="13" t="s">
        <v>41</v>
      </c>
      <c r="AX514" s="13" t="s">
        <v>79</v>
      </c>
      <c r="AY514" s="231" t="s">
        <v>151</v>
      </c>
    </row>
    <row r="515" spans="2:65" s="14" customFormat="1" x14ac:dyDescent="0.3">
      <c r="B515" s="235"/>
      <c r="C515" s="236"/>
      <c r="D515" s="222" t="s">
        <v>162</v>
      </c>
      <c r="E515" s="237" t="s">
        <v>77</v>
      </c>
      <c r="F515" s="238" t="s">
        <v>174</v>
      </c>
      <c r="G515" s="236"/>
      <c r="H515" s="239">
        <v>226.1</v>
      </c>
      <c r="I515" s="240"/>
      <c r="J515" s="236"/>
      <c r="K515" s="236"/>
      <c r="L515" s="241"/>
      <c r="M515" s="242"/>
      <c r="N515" s="243"/>
      <c r="O515" s="243"/>
      <c r="P515" s="243"/>
      <c r="Q515" s="243"/>
      <c r="R515" s="243"/>
      <c r="S515" s="243"/>
      <c r="T515" s="244"/>
      <c r="AT515" s="245" t="s">
        <v>162</v>
      </c>
      <c r="AU515" s="245" t="s">
        <v>90</v>
      </c>
      <c r="AV515" s="14" t="s">
        <v>158</v>
      </c>
      <c r="AW515" s="14" t="s">
        <v>41</v>
      </c>
      <c r="AX515" s="14" t="s">
        <v>23</v>
      </c>
      <c r="AY515" s="245" t="s">
        <v>151</v>
      </c>
    </row>
    <row r="516" spans="2:65" s="1" customFormat="1" ht="22.5" customHeight="1" x14ac:dyDescent="0.3">
      <c r="B516" s="36"/>
      <c r="C516" s="247" t="s">
        <v>552</v>
      </c>
      <c r="D516" s="247" t="s">
        <v>209</v>
      </c>
      <c r="E516" s="248" t="s">
        <v>553</v>
      </c>
      <c r="F516" s="249" t="s">
        <v>554</v>
      </c>
      <c r="G516" s="250" t="s">
        <v>156</v>
      </c>
      <c r="H516" s="251">
        <v>230.62200000000001</v>
      </c>
      <c r="I516" s="252"/>
      <c r="J516" s="253">
        <f>ROUND(I516*H516,2)</f>
        <v>0</v>
      </c>
      <c r="K516" s="249" t="s">
        <v>157</v>
      </c>
      <c r="L516" s="254"/>
      <c r="M516" s="255" t="s">
        <v>77</v>
      </c>
      <c r="N516" s="256" t="s">
        <v>50</v>
      </c>
      <c r="O516" s="37"/>
      <c r="P516" s="204">
        <f>O516*H516</f>
        <v>0</v>
      </c>
      <c r="Q516" s="204">
        <v>1.6500000000000001E-2</v>
      </c>
      <c r="R516" s="204">
        <f>Q516*H516</f>
        <v>3.8052630000000005</v>
      </c>
      <c r="S516" s="204">
        <v>0</v>
      </c>
      <c r="T516" s="205">
        <f>S516*H516</f>
        <v>0</v>
      </c>
      <c r="AR516" s="19" t="s">
        <v>208</v>
      </c>
      <c r="AT516" s="19" t="s">
        <v>209</v>
      </c>
      <c r="AU516" s="19" t="s">
        <v>90</v>
      </c>
      <c r="AY516" s="19" t="s">
        <v>151</v>
      </c>
      <c r="BE516" s="206">
        <f>IF(N516="základní",J516,0)</f>
        <v>0</v>
      </c>
      <c r="BF516" s="206">
        <f>IF(N516="snížená",J516,0)</f>
        <v>0</v>
      </c>
      <c r="BG516" s="206">
        <f>IF(N516="zákl. přenesená",J516,0)</f>
        <v>0</v>
      </c>
      <c r="BH516" s="206">
        <f>IF(N516="sníž. přenesená",J516,0)</f>
        <v>0</v>
      </c>
      <c r="BI516" s="206">
        <f>IF(N516="nulová",J516,0)</f>
        <v>0</v>
      </c>
      <c r="BJ516" s="19" t="s">
        <v>90</v>
      </c>
      <c r="BK516" s="206">
        <f>ROUND(I516*H516,2)</f>
        <v>0</v>
      </c>
      <c r="BL516" s="19" t="s">
        <v>158</v>
      </c>
      <c r="BM516" s="19" t="s">
        <v>555</v>
      </c>
    </row>
    <row r="517" spans="2:65" s="1" customFormat="1" ht="40.5" x14ac:dyDescent="0.3">
      <c r="B517" s="36"/>
      <c r="C517" s="58"/>
      <c r="D517" s="207" t="s">
        <v>160</v>
      </c>
      <c r="E517" s="58"/>
      <c r="F517" s="208" t="s">
        <v>556</v>
      </c>
      <c r="G517" s="58"/>
      <c r="H517" s="58"/>
      <c r="I517" s="163"/>
      <c r="J517" s="58"/>
      <c r="K517" s="58"/>
      <c r="L517" s="56"/>
      <c r="M517" s="73"/>
      <c r="N517" s="37"/>
      <c r="O517" s="37"/>
      <c r="P517" s="37"/>
      <c r="Q517" s="37"/>
      <c r="R517" s="37"/>
      <c r="S517" s="37"/>
      <c r="T517" s="74"/>
      <c r="AT517" s="19" t="s">
        <v>160</v>
      </c>
      <c r="AU517" s="19" t="s">
        <v>90</v>
      </c>
    </row>
    <row r="518" spans="2:65" s="13" customFormat="1" x14ac:dyDescent="0.3">
      <c r="B518" s="220"/>
      <c r="C518" s="221"/>
      <c r="D518" s="222" t="s">
        <v>162</v>
      </c>
      <c r="E518" s="221"/>
      <c r="F518" s="224" t="s">
        <v>557</v>
      </c>
      <c r="G518" s="221"/>
      <c r="H518" s="225">
        <v>230.62200000000001</v>
      </c>
      <c r="I518" s="226"/>
      <c r="J518" s="221"/>
      <c r="K518" s="221"/>
      <c r="L518" s="227"/>
      <c r="M518" s="228"/>
      <c r="N518" s="229"/>
      <c r="O518" s="229"/>
      <c r="P518" s="229"/>
      <c r="Q518" s="229"/>
      <c r="R518" s="229"/>
      <c r="S518" s="229"/>
      <c r="T518" s="230"/>
      <c r="AT518" s="231" t="s">
        <v>162</v>
      </c>
      <c r="AU518" s="231" t="s">
        <v>90</v>
      </c>
      <c r="AV518" s="13" t="s">
        <v>90</v>
      </c>
      <c r="AW518" s="13" t="s">
        <v>4</v>
      </c>
      <c r="AX518" s="13" t="s">
        <v>23</v>
      </c>
      <c r="AY518" s="231" t="s">
        <v>151</v>
      </c>
    </row>
    <row r="519" spans="2:65" s="1" customFormat="1" ht="31.5" customHeight="1" x14ac:dyDescent="0.3">
      <c r="B519" s="36"/>
      <c r="C519" s="195" t="s">
        <v>558</v>
      </c>
      <c r="D519" s="195" t="s">
        <v>153</v>
      </c>
      <c r="E519" s="196" t="s">
        <v>559</v>
      </c>
      <c r="F519" s="197" t="s">
        <v>560</v>
      </c>
      <c r="G519" s="198" t="s">
        <v>252</v>
      </c>
      <c r="H519" s="199">
        <v>229.53</v>
      </c>
      <c r="I519" s="200"/>
      <c r="J519" s="201">
        <f>ROUND(I519*H519,2)</f>
        <v>0</v>
      </c>
      <c r="K519" s="197" t="s">
        <v>157</v>
      </c>
      <c r="L519" s="56"/>
      <c r="M519" s="202" t="s">
        <v>77</v>
      </c>
      <c r="N519" s="203" t="s">
        <v>50</v>
      </c>
      <c r="O519" s="37"/>
      <c r="P519" s="204">
        <f>O519*H519</f>
        <v>0</v>
      </c>
      <c r="Q519" s="204">
        <v>1.6800999999999999E-3</v>
      </c>
      <c r="R519" s="204">
        <f>Q519*H519</f>
        <v>0.38563335299999996</v>
      </c>
      <c r="S519" s="204">
        <v>0</v>
      </c>
      <c r="T519" s="205">
        <f>S519*H519</f>
        <v>0</v>
      </c>
      <c r="AR519" s="19" t="s">
        <v>158</v>
      </c>
      <c r="AT519" s="19" t="s">
        <v>153</v>
      </c>
      <c r="AU519" s="19" t="s">
        <v>90</v>
      </c>
      <c r="AY519" s="19" t="s">
        <v>151</v>
      </c>
      <c r="BE519" s="206">
        <f>IF(N519="základní",J519,0)</f>
        <v>0</v>
      </c>
      <c r="BF519" s="206">
        <f>IF(N519="snížená",J519,0)</f>
        <v>0</v>
      </c>
      <c r="BG519" s="206">
        <f>IF(N519="zákl. přenesená",J519,0)</f>
        <v>0</v>
      </c>
      <c r="BH519" s="206">
        <f>IF(N519="sníž. přenesená",J519,0)</f>
        <v>0</v>
      </c>
      <c r="BI519" s="206">
        <f>IF(N519="nulová",J519,0)</f>
        <v>0</v>
      </c>
      <c r="BJ519" s="19" t="s">
        <v>90</v>
      </c>
      <c r="BK519" s="206">
        <f>ROUND(I519*H519,2)</f>
        <v>0</v>
      </c>
      <c r="BL519" s="19" t="s">
        <v>158</v>
      </c>
      <c r="BM519" s="19" t="s">
        <v>561</v>
      </c>
    </row>
    <row r="520" spans="2:65" s="1" customFormat="1" ht="27" x14ac:dyDescent="0.3">
      <c r="B520" s="36"/>
      <c r="C520" s="58"/>
      <c r="D520" s="207" t="s">
        <v>160</v>
      </c>
      <c r="E520" s="58"/>
      <c r="F520" s="208" t="s">
        <v>562</v>
      </c>
      <c r="G520" s="58"/>
      <c r="H520" s="58"/>
      <c r="I520" s="163"/>
      <c r="J520" s="58"/>
      <c r="K520" s="58"/>
      <c r="L520" s="56"/>
      <c r="M520" s="73"/>
      <c r="N520" s="37"/>
      <c r="O520" s="37"/>
      <c r="P520" s="37"/>
      <c r="Q520" s="37"/>
      <c r="R520" s="37"/>
      <c r="S520" s="37"/>
      <c r="T520" s="74"/>
      <c r="AT520" s="19" t="s">
        <v>160</v>
      </c>
      <c r="AU520" s="19" t="s">
        <v>90</v>
      </c>
    </row>
    <row r="521" spans="2:65" s="12" customFormat="1" x14ac:dyDescent="0.3">
      <c r="B521" s="209"/>
      <c r="C521" s="210"/>
      <c r="D521" s="207" t="s">
        <v>162</v>
      </c>
      <c r="E521" s="211" t="s">
        <v>77</v>
      </c>
      <c r="F521" s="212" t="s">
        <v>163</v>
      </c>
      <c r="G521" s="210"/>
      <c r="H521" s="213" t="s">
        <v>77</v>
      </c>
      <c r="I521" s="214"/>
      <c r="J521" s="210"/>
      <c r="K521" s="210"/>
      <c r="L521" s="215"/>
      <c r="M521" s="216"/>
      <c r="N521" s="217"/>
      <c r="O521" s="217"/>
      <c r="P521" s="217"/>
      <c r="Q521" s="217"/>
      <c r="R521" s="217"/>
      <c r="S521" s="217"/>
      <c r="T521" s="218"/>
      <c r="AT521" s="219" t="s">
        <v>162</v>
      </c>
      <c r="AU521" s="219" t="s">
        <v>90</v>
      </c>
      <c r="AV521" s="12" t="s">
        <v>23</v>
      </c>
      <c r="AW521" s="12" t="s">
        <v>41</v>
      </c>
      <c r="AX521" s="12" t="s">
        <v>79</v>
      </c>
      <c r="AY521" s="219" t="s">
        <v>151</v>
      </c>
    </row>
    <row r="522" spans="2:65" s="12" customFormat="1" x14ac:dyDescent="0.3">
      <c r="B522" s="209"/>
      <c r="C522" s="210"/>
      <c r="D522" s="207" t="s">
        <v>162</v>
      </c>
      <c r="E522" s="211" t="s">
        <v>77</v>
      </c>
      <c r="F522" s="212" t="s">
        <v>563</v>
      </c>
      <c r="G522" s="210"/>
      <c r="H522" s="213" t="s">
        <v>77</v>
      </c>
      <c r="I522" s="214"/>
      <c r="J522" s="210"/>
      <c r="K522" s="210"/>
      <c r="L522" s="215"/>
      <c r="M522" s="216"/>
      <c r="N522" s="217"/>
      <c r="O522" s="217"/>
      <c r="P522" s="217"/>
      <c r="Q522" s="217"/>
      <c r="R522" s="217"/>
      <c r="S522" s="217"/>
      <c r="T522" s="218"/>
      <c r="AT522" s="219" t="s">
        <v>162</v>
      </c>
      <c r="AU522" s="219" t="s">
        <v>90</v>
      </c>
      <c r="AV522" s="12" t="s">
        <v>23</v>
      </c>
      <c r="AW522" s="12" t="s">
        <v>41</v>
      </c>
      <c r="AX522" s="12" t="s">
        <v>79</v>
      </c>
      <c r="AY522" s="219" t="s">
        <v>151</v>
      </c>
    </row>
    <row r="523" spans="2:65" s="12" customFormat="1" x14ac:dyDescent="0.3">
      <c r="B523" s="209"/>
      <c r="C523" s="210"/>
      <c r="D523" s="207" t="s">
        <v>162</v>
      </c>
      <c r="E523" s="211" t="s">
        <v>77</v>
      </c>
      <c r="F523" s="212" t="s">
        <v>229</v>
      </c>
      <c r="G523" s="210"/>
      <c r="H523" s="213" t="s">
        <v>77</v>
      </c>
      <c r="I523" s="214"/>
      <c r="J523" s="210"/>
      <c r="K523" s="210"/>
      <c r="L523" s="215"/>
      <c r="M523" s="216"/>
      <c r="N523" s="217"/>
      <c r="O523" s="217"/>
      <c r="P523" s="217"/>
      <c r="Q523" s="217"/>
      <c r="R523" s="217"/>
      <c r="S523" s="217"/>
      <c r="T523" s="218"/>
      <c r="AT523" s="219" t="s">
        <v>162</v>
      </c>
      <c r="AU523" s="219" t="s">
        <v>90</v>
      </c>
      <c r="AV523" s="12" t="s">
        <v>23</v>
      </c>
      <c r="AW523" s="12" t="s">
        <v>41</v>
      </c>
      <c r="AX523" s="12" t="s">
        <v>79</v>
      </c>
      <c r="AY523" s="219" t="s">
        <v>151</v>
      </c>
    </row>
    <row r="524" spans="2:65" s="12" customFormat="1" x14ac:dyDescent="0.3">
      <c r="B524" s="209"/>
      <c r="C524" s="210"/>
      <c r="D524" s="207" t="s">
        <v>162</v>
      </c>
      <c r="E524" s="211" t="s">
        <v>77</v>
      </c>
      <c r="F524" s="212" t="s">
        <v>403</v>
      </c>
      <c r="G524" s="210"/>
      <c r="H524" s="213" t="s">
        <v>77</v>
      </c>
      <c r="I524" s="214"/>
      <c r="J524" s="210"/>
      <c r="K524" s="210"/>
      <c r="L524" s="215"/>
      <c r="M524" s="216"/>
      <c r="N524" s="217"/>
      <c r="O524" s="217"/>
      <c r="P524" s="217"/>
      <c r="Q524" s="217"/>
      <c r="R524" s="217"/>
      <c r="S524" s="217"/>
      <c r="T524" s="218"/>
      <c r="AT524" s="219" t="s">
        <v>162</v>
      </c>
      <c r="AU524" s="219" t="s">
        <v>90</v>
      </c>
      <c r="AV524" s="12" t="s">
        <v>23</v>
      </c>
      <c r="AW524" s="12" t="s">
        <v>41</v>
      </c>
      <c r="AX524" s="12" t="s">
        <v>79</v>
      </c>
      <c r="AY524" s="219" t="s">
        <v>151</v>
      </c>
    </row>
    <row r="525" spans="2:65" s="13" customFormat="1" x14ac:dyDescent="0.3">
      <c r="B525" s="220"/>
      <c r="C525" s="221"/>
      <c r="D525" s="207" t="s">
        <v>162</v>
      </c>
      <c r="E525" s="232" t="s">
        <v>77</v>
      </c>
      <c r="F525" s="233" t="s">
        <v>564</v>
      </c>
      <c r="G525" s="221"/>
      <c r="H525" s="234">
        <v>55.2</v>
      </c>
      <c r="I525" s="226"/>
      <c r="J525" s="221"/>
      <c r="K525" s="221"/>
      <c r="L525" s="227"/>
      <c r="M525" s="228"/>
      <c r="N525" s="229"/>
      <c r="O525" s="229"/>
      <c r="P525" s="229"/>
      <c r="Q525" s="229"/>
      <c r="R525" s="229"/>
      <c r="S525" s="229"/>
      <c r="T525" s="230"/>
      <c r="AT525" s="231" t="s">
        <v>162</v>
      </c>
      <c r="AU525" s="231" t="s">
        <v>90</v>
      </c>
      <c r="AV525" s="13" t="s">
        <v>90</v>
      </c>
      <c r="AW525" s="13" t="s">
        <v>41</v>
      </c>
      <c r="AX525" s="13" t="s">
        <v>79</v>
      </c>
      <c r="AY525" s="231" t="s">
        <v>151</v>
      </c>
    </row>
    <row r="526" spans="2:65" s="13" customFormat="1" x14ac:dyDescent="0.3">
      <c r="B526" s="220"/>
      <c r="C526" s="221"/>
      <c r="D526" s="207" t="s">
        <v>162</v>
      </c>
      <c r="E526" s="232" t="s">
        <v>77</v>
      </c>
      <c r="F526" s="233" t="s">
        <v>565</v>
      </c>
      <c r="G526" s="221"/>
      <c r="H526" s="234">
        <v>28.8</v>
      </c>
      <c r="I526" s="226"/>
      <c r="J526" s="221"/>
      <c r="K526" s="221"/>
      <c r="L526" s="227"/>
      <c r="M526" s="228"/>
      <c r="N526" s="229"/>
      <c r="O526" s="229"/>
      <c r="P526" s="229"/>
      <c r="Q526" s="229"/>
      <c r="R526" s="229"/>
      <c r="S526" s="229"/>
      <c r="T526" s="230"/>
      <c r="AT526" s="231" t="s">
        <v>162</v>
      </c>
      <c r="AU526" s="231" t="s">
        <v>90</v>
      </c>
      <c r="AV526" s="13" t="s">
        <v>90</v>
      </c>
      <c r="AW526" s="13" t="s">
        <v>41</v>
      </c>
      <c r="AX526" s="13" t="s">
        <v>79</v>
      </c>
      <c r="AY526" s="231" t="s">
        <v>151</v>
      </c>
    </row>
    <row r="527" spans="2:65" s="13" customFormat="1" x14ac:dyDescent="0.3">
      <c r="B527" s="220"/>
      <c r="C527" s="221"/>
      <c r="D527" s="207" t="s">
        <v>162</v>
      </c>
      <c r="E527" s="232" t="s">
        <v>77</v>
      </c>
      <c r="F527" s="233" t="s">
        <v>566</v>
      </c>
      <c r="G527" s="221"/>
      <c r="H527" s="234">
        <v>1.65</v>
      </c>
      <c r="I527" s="226"/>
      <c r="J527" s="221"/>
      <c r="K527" s="221"/>
      <c r="L527" s="227"/>
      <c r="M527" s="228"/>
      <c r="N527" s="229"/>
      <c r="O527" s="229"/>
      <c r="P527" s="229"/>
      <c r="Q527" s="229"/>
      <c r="R527" s="229"/>
      <c r="S527" s="229"/>
      <c r="T527" s="230"/>
      <c r="AT527" s="231" t="s">
        <v>162</v>
      </c>
      <c r="AU527" s="231" t="s">
        <v>90</v>
      </c>
      <c r="AV527" s="13" t="s">
        <v>90</v>
      </c>
      <c r="AW527" s="13" t="s">
        <v>41</v>
      </c>
      <c r="AX527" s="13" t="s">
        <v>79</v>
      </c>
      <c r="AY527" s="231" t="s">
        <v>151</v>
      </c>
    </row>
    <row r="528" spans="2:65" s="12" customFormat="1" x14ac:dyDescent="0.3">
      <c r="B528" s="209"/>
      <c r="C528" s="210"/>
      <c r="D528" s="207" t="s">
        <v>162</v>
      </c>
      <c r="E528" s="211" t="s">
        <v>77</v>
      </c>
      <c r="F528" s="212" t="s">
        <v>407</v>
      </c>
      <c r="G528" s="210"/>
      <c r="H528" s="213" t="s">
        <v>77</v>
      </c>
      <c r="I528" s="214"/>
      <c r="J528" s="210"/>
      <c r="K528" s="210"/>
      <c r="L528" s="215"/>
      <c r="M528" s="216"/>
      <c r="N528" s="217"/>
      <c r="O528" s="217"/>
      <c r="P528" s="217"/>
      <c r="Q528" s="217"/>
      <c r="R528" s="217"/>
      <c r="S528" s="217"/>
      <c r="T528" s="218"/>
      <c r="AT528" s="219" t="s">
        <v>162</v>
      </c>
      <c r="AU528" s="219" t="s">
        <v>90</v>
      </c>
      <c r="AV528" s="12" t="s">
        <v>23</v>
      </c>
      <c r="AW528" s="12" t="s">
        <v>41</v>
      </c>
      <c r="AX528" s="12" t="s">
        <v>79</v>
      </c>
      <c r="AY528" s="219" t="s">
        <v>151</v>
      </c>
    </row>
    <row r="529" spans="2:51" s="13" customFormat="1" x14ac:dyDescent="0.3">
      <c r="B529" s="220"/>
      <c r="C529" s="221"/>
      <c r="D529" s="207" t="s">
        <v>162</v>
      </c>
      <c r="E529" s="232" t="s">
        <v>77</v>
      </c>
      <c r="F529" s="233" t="s">
        <v>567</v>
      </c>
      <c r="G529" s="221"/>
      <c r="H529" s="234">
        <v>1.05</v>
      </c>
      <c r="I529" s="226"/>
      <c r="J529" s="221"/>
      <c r="K529" s="221"/>
      <c r="L529" s="227"/>
      <c r="M529" s="228"/>
      <c r="N529" s="229"/>
      <c r="O529" s="229"/>
      <c r="P529" s="229"/>
      <c r="Q529" s="229"/>
      <c r="R529" s="229"/>
      <c r="S529" s="229"/>
      <c r="T529" s="230"/>
      <c r="AT529" s="231" t="s">
        <v>162</v>
      </c>
      <c r="AU529" s="231" t="s">
        <v>90</v>
      </c>
      <c r="AV529" s="13" t="s">
        <v>90</v>
      </c>
      <c r="AW529" s="13" t="s">
        <v>41</v>
      </c>
      <c r="AX529" s="13" t="s">
        <v>79</v>
      </c>
      <c r="AY529" s="231" t="s">
        <v>151</v>
      </c>
    </row>
    <row r="530" spans="2:51" s="12" customFormat="1" x14ac:dyDescent="0.3">
      <c r="B530" s="209"/>
      <c r="C530" s="210"/>
      <c r="D530" s="207" t="s">
        <v>162</v>
      </c>
      <c r="E530" s="211" t="s">
        <v>77</v>
      </c>
      <c r="F530" s="212" t="s">
        <v>409</v>
      </c>
      <c r="G530" s="210"/>
      <c r="H530" s="213" t="s">
        <v>77</v>
      </c>
      <c r="I530" s="214"/>
      <c r="J530" s="210"/>
      <c r="K530" s="210"/>
      <c r="L530" s="215"/>
      <c r="M530" s="216"/>
      <c r="N530" s="217"/>
      <c r="O530" s="217"/>
      <c r="P530" s="217"/>
      <c r="Q530" s="217"/>
      <c r="R530" s="217"/>
      <c r="S530" s="217"/>
      <c r="T530" s="218"/>
      <c r="AT530" s="219" t="s">
        <v>162</v>
      </c>
      <c r="AU530" s="219" t="s">
        <v>90</v>
      </c>
      <c r="AV530" s="12" t="s">
        <v>23</v>
      </c>
      <c r="AW530" s="12" t="s">
        <v>41</v>
      </c>
      <c r="AX530" s="12" t="s">
        <v>79</v>
      </c>
      <c r="AY530" s="219" t="s">
        <v>151</v>
      </c>
    </row>
    <row r="531" spans="2:51" s="13" customFormat="1" x14ac:dyDescent="0.3">
      <c r="B531" s="220"/>
      <c r="C531" s="221"/>
      <c r="D531" s="207" t="s">
        <v>162</v>
      </c>
      <c r="E531" s="232" t="s">
        <v>77</v>
      </c>
      <c r="F531" s="233" t="s">
        <v>568</v>
      </c>
      <c r="G531" s="221"/>
      <c r="H531" s="234">
        <v>9.6</v>
      </c>
      <c r="I531" s="226"/>
      <c r="J531" s="221"/>
      <c r="K531" s="221"/>
      <c r="L531" s="227"/>
      <c r="M531" s="228"/>
      <c r="N531" s="229"/>
      <c r="O531" s="229"/>
      <c r="P531" s="229"/>
      <c r="Q531" s="229"/>
      <c r="R531" s="229"/>
      <c r="S531" s="229"/>
      <c r="T531" s="230"/>
      <c r="AT531" s="231" t="s">
        <v>162</v>
      </c>
      <c r="AU531" s="231" t="s">
        <v>90</v>
      </c>
      <c r="AV531" s="13" t="s">
        <v>90</v>
      </c>
      <c r="AW531" s="13" t="s">
        <v>41</v>
      </c>
      <c r="AX531" s="13" t="s">
        <v>79</v>
      </c>
      <c r="AY531" s="231" t="s">
        <v>151</v>
      </c>
    </row>
    <row r="532" spans="2:51" s="12" customFormat="1" x14ac:dyDescent="0.3">
      <c r="B532" s="209"/>
      <c r="C532" s="210"/>
      <c r="D532" s="207" t="s">
        <v>162</v>
      </c>
      <c r="E532" s="211" t="s">
        <v>77</v>
      </c>
      <c r="F532" s="212" t="s">
        <v>232</v>
      </c>
      <c r="G532" s="210"/>
      <c r="H532" s="213" t="s">
        <v>77</v>
      </c>
      <c r="I532" s="214"/>
      <c r="J532" s="210"/>
      <c r="K532" s="210"/>
      <c r="L532" s="215"/>
      <c r="M532" s="216"/>
      <c r="N532" s="217"/>
      <c r="O532" s="217"/>
      <c r="P532" s="217"/>
      <c r="Q532" s="217"/>
      <c r="R532" s="217"/>
      <c r="S532" s="217"/>
      <c r="T532" s="218"/>
      <c r="AT532" s="219" t="s">
        <v>162</v>
      </c>
      <c r="AU532" s="219" t="s">
        <v>90</v>
      </c>
      <c r="AV532" s="12" t="s">
        <v>23</v>
      </c>
      <c r="AW532" s="12" t="s">
        <v>41</v>
      </c>
      <c r="AX532" s="12" t="s">
        <v>79</v>
      </c>
      <c r="AY532" s="219" t="s">
        <v>151</v>
      </c>
    </row>
    <row r="533" spans="2:51" s="12" customFormat="1" x14ac:dyDescent="0.3">
      <c r="B533" s="209"/>
      <c r="C533" s="210"/>
      <c r="D533" s="207" t="s">
        <v>162</v>
      </c>
      <c r="E533" s="211" t="s">
        <v>77</v>
      </c>
      <c r="F533" s="212" t="s">
        <v>403</v>
      </c>
      <c r="G533" s="210"/>
      <c r="H533" s="213" t="s">
        <v>77</v>
      </c>
      <c r="I533" s="214"/>
      <c r="J533" s="210"/>
      <c r="K533" s="210"/>
      <c r="L533" s="215"/>
      <c r="M533" s="216"/>
      <c r="N533" s="217"/>
      <c r="O533" s="217"/>
      <c r="P533" s="217"/>
      <c r="Q533" s="217"/>
      <c r="R533" s="217"/>
      <c r="S533" s="217"/>
      <c r="T533" s="218"/>
      <c r="AT533" s="219" t="s">
        <v>162</v>
      </c>
      <c r="AU533" s="219" t="s">
        <v>90</v>
      </c>
      <c r="AV533" s="12" t="s">
        <v>23</v>
      </c>
      <c r="AW533" s="12" t="s">
        <v>41</v>
      </c>
      <c r="AX533" s="12" t="s">
        <v>79</v>
      </c>
      <c r="AY533" s="219" t="s">
        <v>151</v>
      </c>
    </row>
    <row r="534" spans="2:51" s="13" customFormat="1" x14ac:dyDescent="0.3">
      <c r="B534" s="220"/>
      <c r="C534" s="221"/>
      <c r="D534" s="207" t="s">
        <v>162</v>
      </c>
      <c r="E534" s="232" t="s">
        <v>77</v>
      </c>
      <c r="F534" s="233" t="s">
        <v>565</v>
      </c>
      <c r="G534" s="221"/>
      <c r="H534" s="234">
        <v>28.8</v>
      </c>
      <c r="I534" s="226"/>
      <c r="J534" s="221"/>
      <c r="K534" s="221"/>
      <c r="L534" s="227"/>
      <c r="M534" s="228"/>
      <c r="N534" s="229"/>
      <c r="O534" s="229"/>
      <c r="P534" s="229"/>
      <c r="Q534" s="229"/>
      <c r="R534" s="229"/>
      <c r="S534" s="229"/>
      <c r="T534" s="230"/>
      <c r="AT534" s="231" t="s">
        <v>162</v>
      </c>
      <c r="AU534" s="231" t="s">
        <v>90</v>
      </c>
      <c r="AV534" s="13" t="s">
        <v>90</v>
      </c>
      <c r="AW534" s="13" t="s">
        <v>41</v>
      </c>
      <c r="AX534" s="13" t="s">
        <v>79</v>
      </c>
      <c r="AY534" s="231" t="s">
        <v>151</v>
      </c>
    </row>
    <row r="535" spans="2:51" s="13" customFormat="1" x14ac:dyDescent="0.3">
      <c r="B535" s="220"/>
      <c r="C535" s="221"/>
      <c r="D535" s="207" t="s">
        <v>162</v>
      </c>
      <c r="E535" s="232" t="s">
        <v>77</v>
      </c>
      <c r="F535" s="233" t="s">
        <v>569</v>
      </c>
      <c r="G535" s="221"/>
      <c r="H535" s="234">
        <v>28.8</v>
      </c>
      <c r="I535" s="226"/>
      <c r="J535" s="221"/>
      <c r="K535" s="221"/>
      <c r="L535" s="227"/>
      <c r="M535" s="228"/>
      <c r="N535" s="229"/>
      <c r="O535" s="229"/>
      <c r="P535" s="229"/>
      <c r="Q535" s="229"/>
      <c r="R535" s="229"/>
      <c r="S535" s="229"/>
      <c r="T535" s="230"/>
      <c r="AT535" s="231" t="s">
        <v>162</v>
      </c>
      <c r="AU535" s="231" t="s">
        <v>90</v>
      </c>
      <c r="AV535" s="13" t="s">
        <v>90</v>
      </c>
      <c r="AW535" s="13" t="s">
        <v>41</v>
      </c>
      <c r="AX535" s="13" t="s">
        <v>79</v>
      </c>
      <c r="AY535" s="231" t="s">
        <v>151</v>
      </c>
    </row>
    <row r="536" spans="2:51" s="13" customFormat="1" x14ac:dyDescent="0.3">
      <c r="B536" s="220"/>
      <c r="C536" s="221"/>
      <c r="D536" s="207" t="s">
        <v>162</v>
      </c>
      <c r="E536" s="232" t="s">
        <v>77</v>
      </c>
      <c r="F536" s="233" t="s">
        <v>570</v>
      </c>
      <c r="G536" s="221"/>
      <c r="H536" s="234">
        <v>16.8</v>
      </c>
      <c r="I536" s="226"/>
      <c r="J536" s="221"/>
      <c r="K536" s="221"/>
      <c r="L536" s="227"/>
      <c r="M536" s="228"/>
      <c r="N536" s="229"/>
      <c r="O536" s="229"/>
      <c r="P536" s="229"/>
      <c r="Q536" s="229"/>
      <c r="R536" s="229"/>
      <c r="S536" s="229"/>
      <c r="T536" s="230"/>
      <c r="AT536" s="231" t="s">
        <v>162</v>
      </c>
      <c r="AU536" s="231" t="s">
        <v>90</v>
      </c>
      <c r="AV536" s="13" t="s">
        <v>90</v>
      </c>
      <c r="AW536" s="13" t="s">
        <v>41</v>
      </c>
      <c r="AX536" s="13" t="s">
        <v>79</v>
      </c>
      <c r="AY536" s="231" t="s">
        <v>151</v>
      </c>
    </row>
    <row r="537" spans="2:51" s="13" customFormat="1" x14ac:dyDescent="0.3">
      <c r="B537" s="220"/>
      <c r="C537" s="221"/>
      <c r="D537" s="207" t="s">
        <v>162</v>
      </c>
      <c r="E537" s="232" t="s">
        <v>77</v>
      </c>
      <c r="F537" s="233" t="s">
        <v>571</v>
      </c>
      <c r="G537" s="221"/>
      <c r="H537" s="234">
        <v>12</v>
      </c>
      <c r="I537" s="226"/>
      <c r="J537" s="221"/>
      <c r="K537" s="221"/>
      <c r="L537" s="227"/>
      <c r="M537" s="228"/>
      <c r="N537" s="229"/>
      <c r="O537" s="229"/>
      <c r="P537" s="229"/>
      <c r="Q537" s="229"/>
      <c r="R537" s="229"/>
      <c r="S537" s="229"/>
      <c r="T537" s="230"/>
      <c r="AT537" s="231" t="s">
        <v>162</v>
      </c>
      <c r="AU537" s="231" t="s">
        <v>90</v>
      </c>
      <c r="AV537" s="13" t="s">
        <v>90</v>
      </c>
      <c r="AW537" s="13" t="s">
        <v>41</v>
      </c>
      <c r="AX537" s="13" t="s">
        <v>79</v>
      </c>
      <c r="AY537" s="231" t="s">
        <v>151</v>
      </c>
    </row>
    <row r="538" spans="2:51" s="13" customFormat="1" x14ac:dyDescent="0.3">
      <c r="B538" s="220"/>
      <c r="C538" s="221"/>
      <c r="D538" s="207" t="s">
        <v>162</v>
      </c>
      <c r="E538" s="232" t="s">
        <v>77</v>
      </c>
      <c r="F538" s="233" t="s">
        <v>572</v>
      </c>
      <c r="G538" s="221"/>
      <c r="H538" s="234">
        <v>2</v>
      </c>
      <c r="I538" s="226"/>
      <c r="J538" s="221"/>
      <c r="K538" s="221"/>
      <c r="L538" s="227"/>
      <c r="M538" s="228"/>
      <c r="N538" s="229"/>
      <c r="O538" s="229"/>
      <c r="P538" s="229"/>
      <c r="Q538" s="229"/>
      <c r="R538" s="229"/>
      <c r="S538" s="229"/>
      <c r="T538" s="230"/>
      <c r="AT538" s="231" t="s">
        <v>162</v>
      </c>
      <c r="AU538" s="231" t="s">
        <v>90</v>
      </c>
      <c r="AV538" s="13" t="s">
        <v>90</v>
      </c>
      <c r="AW538" s="13" t="s">
        <v>41</v>
      </c>
      <c r="AX538" s="13" t="s">
        <v>79</v>
      </c>
      <c r="AY538" s="231" t="s">
        <v>151</v>
      </c>
    </row>
    <row r="539" spans="2:51" s="13" customFormat="1" x14ac:dyDescent="0.3">
      <c r="B539" s="220"/>
      <c r="C539" s="221"/>
      <c r="D539" s="207" t="s">
        <v>162</v>
      </c>
      <c r="E539" s="232" t="s">
        <v>77</v>
      </c>
      <c r="F539" s="233" t="s">
        <v>573</v>
      </c>
      <c r="G539" s="221"/>
      <c r="H539" s="234">
        <v>31.68</v>
      </c>
      <c r="I539" s="226"/>
      <c r="J539" s="221"/>
      <c r="K539" s="221"/>
      <c r="L539" s="227"/>
      <c r="M539" s="228"/>
      <c r="N539" s="229"/>
      <c r="O539" s="229"/>
      <c r="P539" s="229"/>
      <c r="Q539" s="229"/>
      <c r="R539" s="229"/>
      <c r="S539" s="229"/>
      <c r="T539" s="230"/>
      <c r="AT539" s="231" t="s">
        <v>162</v>
      </c>
      <c r="AU539" s="231" t="s">
        <v>90</v>
      </c>
      <c r="AV539" s="13" t="s">
        <v>90</v>
      </c>
      <c r="AW539" s="13" t="s">
        <v>41</v>
      </c>
      <c r="AX539" s="13" t="s">
        <v>79</v>
      </c>
      <c r="AY539" s="231" t="s">
        <v>151</v>
      </c>
    </row>
    <row r="540" spans="2:51" s="13" customFormat="1" x14ac:dyDescent="0.3">
      <c r="B540" s="220"/>
      <c r="C540" s="221"/>
      <c r="D540" s="207" t="s">
        <v>162</v>
      </c>
      <c r="E540" s="232" t="s">
        <v>77</v>
      </c>
      <c r="F540" s="233" t="s">
        <v>574</v>
      </c>
      <c r="G540" s="221"/>
      <c r="H540" s="234">
        <v>1.3</v>
      </c>
      <c r="I540" s="226"/>
      <c r="J540" s="221"/>
      <c r="K540" s="221"/>
      <c r="L540" s="227"/>
      <c r="M540" s="228"/>
      <c r="N540" s="229"/>
      <c r="O540" s="229"/>
      <c r="P540" s="229"/>
      <c r="Q540" s="229"/>
      <c r="R540" s="229"/>
      <c r="S540" s="229"/>
      <c r="T540" s="230"/>
      <c r="AT540" s="231" t="s">
        <v>162</v>
      </c>
      <c r="AU540" s="231" t="s">
        <v>90</v>
      </c>
      <c r="AV540" s="13" t="s">
        <v>90</v>
      </c>
      <c r="AW540" s="13" t="s">
        <v>41</v>
      </c>
      <c r="AX540" s="13" t="s">
        <v>79</v>
      </c>
      <c r="AY540" s="231" t="s">
        <v>151</v>
      </c>
    </row>
    <row r="541" spans="2:51" s="12" customFormat="1" x14ac:dyDescent="0.3">
      <c r="B541" s="209"/>
      <c r="C541" s="210"/>
      <c r="D541" s="207" t="s">
        <v>162</v>
      </c>
      <c r="E541" s="211" t="s">
        <v>77</v>
      </c>
      <c r="F541" s="212" t="s">
        <v>407</v>
      </c>
      <c r="G541" s="210"/>
      <c r="H541" s="213" t="s">
        <v>77</v>
      </c>
      <c r="I541" s="214"/>
      <c r="J541" s="210"/>
      <c r="K541" s="210"/>
      <c r="L541" s="215"/>
      <c r="M541" s="216"/>
      <c r="N541" s="217"/>
      <c r="O541" s="217"/>
      <c r="P541" s="217"/>
      <c r="Q541" s="217"/>
      <c r="R541" s="217"/>
      <c r="S541" s="217"/>
      <c r="T541" s="218"/>
      <c r="AT541" s="219" t="s">
        <v>162</v>
      </c>
      <c r="AU541" s="219" t="s">
        <v>90</v>
      </c>
      <c r="AV541" s="12" t="s">
        <v>23</v>
      </c>
      <c r="AW541" s="12" t="s">
        <v>41</v>
      </c>
      <c r="AX541" s="12" t="s">
        <v>79</v>
      </c>
      <c r="AY541" s="219" t="s">
        <v>151</v>
      </c>
    </row>
    <row r="542" spans="2:51" s="13" customFormat="1" x14ac:dyDescent="0.3">
      <c r="B542" s="220"/>
      <c r="C542" s="221"/>
      <c r="D542" s="207" t="s">
        <v>162</v>
      </c>
      <c r="E542" s="232" t="s">
        <v>77</v>
      </c>
      <c r="F542" s="233" t="s">
        <v>567</v>
      </c>
      <c r="G542" s="221"/>
      <c r="H542" s="234">
        <v>1.05</v>
      </c>
      <c r="I542" s="226"/>
      <c r="J542" s="221"/>
      <c r="K542" s="221"/>
      <c r="L542" s="227"/>
      <c r="M542" s="228"/>
      <c r="N542" s="229"/>
      <c r="O542" s="229"/>
      <c r="P542" s="229"/>
      <c r="Q542" s="229"/>
      <c r="R542" s="229"/>
      <c r="S542" s="229"/>
      <c r="T542" s="230"/>
      <c r="AT542" s="231" t="s">
        <v>162</v>
      </c>
      <c r="AU542" s="231" t="s">
        <v>90</v>
      </c>
      <c r="AV542" s="13" t="s">
        <v>90</v>
      </c>
      <c r="AW542" s="13" t="s">
        <v>41</v>
      </c>
      <c r="AX542" s="13" t="s">
        <v>79</v>
      </c>
      <c r="AY542" s="231" t="s">
        <v>151</v>
      </c>
    </row>
    <row r="543" spans="2:51" s="12" customFormat="1" x14ac:dyDescent="0.3">
      <c r="B543" s="209"/>
      <c r="C543" s="210"/>
      <c r="D543" s="207" t="s">
        <v>162</v>
      </c>
      <c r="E543" s="211" t="s">
        <v>77</v>
      </c>
      <c r="F543" s="212" t="s">
        <v>409</v>
      </c>
      <c r="G543" s="210"/>
      <c r="H543" s="213" t="s">
        <v>77</v>
      </c>
      <c r="I543" s="214"/>
      <c r="J543" s="210"/>
      <c r="K543" s="210"/>
      <c r="L543" s="215"/>
      <c r="M543" s="216"/>
      <c r="N543" s="217"/>
      <c r="O543" s="217"/>
      <c r="P543" s="217"/>
      <c r="Q543" s="217"/>
      <c r="R543" s="217"/>
      <c r="S543" s="217"/>
      <c r="T543" s="218"/>
      <c r="AT543" s="219" t="s">
        <v>162</v>
      </c>
      <c r="AU543" s="219" t="s">
        <v>90</v>
      </c>
      <c r="AV543" s="12" t="s">
        <v>23</v>
      </c>
      <c r="AW543" s="12" t="s">
        <v>41</v>
      </c>
      <c r="AX543" s="12" t="s">
        <v>79</v>
      </c>
      <c r="AY543" s="219" t="s">
        <v>151</v>
      </c>
    </row>
    <row r="544" spans="2:51" s="13" customFormat="1" x14ac:dyDescent="0.3">
      <c r="B544" s="220"/>
      <c r="C544" s="221"/>
      <c r="D544" s="207" t="s">
        <v>162</v>
      </c>
      <c r="E544" s="232" t="s">
        <v>77</v>
      </c>
      <c r="F544" s="233" t="s">
        <v>575</v>
      </c>
      <c r="G544" s="221"/>
      <c r="H544" s="234">
        <v>4.2</v>
      </c>
      <c r="I544" s="226"/>
      <c r="J544" s="221"/>
      <c r="K544" s="221"/>
      <c r="L544" s="227"/>
      <c r="M544" s="228"/>
      <c r="N544" s="229"/>
      <c r="O544" s="229"/>
      <c r="P544" s="229"/>
      <c r="Q544" s="229"/>
      <c r="R544" s="229"/>
      <c r="S544" s="229"/>
      <c r="T544" s="230"/>
      <c r="AT544" s="231" t="s">
        <v>162</v>
      </c>
      <c r="AU544" s="231" t="s">
        <v>90</v>
      </c>
      <c r="AV544" s="13" t="s">
        <v>90</v>
      </c>
      <c r="AW544" s="13" t="s">
        <v>41</v>
      </c>
      <c r="AX544" s="13" t="s">
        <v>79</v>
      </c>
      <c r="AY544" s="231" t="s">
        <v>151</v>
      </c>
    </row>
    <row r="545" spans="2:65" s="13" customFormat="1" x14ac:dyDescent="0.3">
      <c r="B545" s="220"/>
      <c r="C545" s="221"/>
      <c r="D545" s="207" t="s">
        <v>162</v>
      </c>
      <c r="E545" s="232" t="s">
        <v>77</v>
      </c>
      <c r="F545" s="233" t="s">
        <v>576</v>
      </c>
      <c r="G545" s="221"/>
      <c r="H545" s="234">
        <v>3.6</v>
      </c>
      <c r="I545" s="226"/>
      <c r="J545" s="221"/>
      <c r="K545" s="221"/>
      <c r="L545" s="227"/>
      <c r="M545" s="228"/>
      <c r="N545" s="229"/>
      <c r="O545" s="229"/>
      <c r="P545" s="229"/>
      <c r="Q545" s="229"/>
      <c r="R545" s="229"/>
      <c r="S545" s="229"/>
      <c r="T545" s="230"/>
      <c r="AT545" s="231" t="s">
        <v>162</v>
      </c>
      <c r="AU545" s="231" t="s">
        <v>90</v>
      </c>
      <c r="AV545" s="13" t="s">
        <v>90</v>
      </c>
      <c r="AW545" s="13" t="s">
        <v>41</v>
      </c>
      <c r="AX545" s="13" t="s">
        <v>79</v>
      </c>
      <c r="AY545" s="231" t="s">
        <v>151</v>
      </c>
    </row>
    <row r="546" spans="2:65" s="13" customFormat="1" x14ac:dyDescent="0.3">
      <c r="B546" s="220"/>
      <c r="C546" s="221"/>
      <c r="D546" s="207" t="s">
        <v>162</v>
      </c>
      <c r="E546" s="232" t="s">
        <v>77</v>
      </c>
      <c r="F546" s="233" t="s">
        <v>577</v>
      </c>
      <c r="G546" s="221"/>
      <c r="H546" s="234">
        <v>3</v>
      </c>
      <c r="I546" s="226"/>
      <c r="J546" s="221"/>
      <c r="K546" s="221"/>
      <c r="L546" s="227"/>
      <c r="M546" s="228"/>
      <c r="N546" s="229"/>
      <c r="O546" s="229"/>
      <c r="P546" s="229"/>
      <c r="Q546" s="229"/>
      <c r="R546" s="229"/>
      <c r="S546" s="229"/>
      <c r="T546" s="230"/>
      <c r="AT546" s="231" t="s">
        <v>162</v>
      </c>
      <c r="AU546" s="231" t="s">
        <v>90</v>
      </c>
      <c r="AV546" s="13" t="s">
        <v>90</v>
      </c>
      <c r="AW546" s="13" t="s">
        <v>41</v>
      </c>
      <c r="AX546" s="13" t="s">
        <v>79</v>
      </c>
      <c r="AY546" s="231" t="s">
        <v>151</v>
      </c>
    </row>
    <row r="547" spans="2:65" s="14" customFormat="1" x14ac:dyDescent="0.3">
      <c r="B547" s="235"/>
      <c r="C547" s="236"/>
      <c r="D547" s="222" t="s">
        <v>162</v>
      </c>
      <c r="E547" s="237" t="s">
        <v>77</v>
      </c>
      <c r="F547" s="238" t="s">
        <v>174</v>
      </c>
      <c r="G547" s="236"/>
      <c r="H547" s="239">
        <v>229.53</v>
      </c>
      <c r="I547" s="240"/>
      <c r="J547" s="236"/>
      <c r="K547" s="236"/>
      <c r="L547" s="241"/>
      <c r="M547" s="242"/>
      <c r="N547" s="243"/>
      <c r="O547" s="243"/>
      <c r="P547" s="243"/>
      <c r="Q547" s="243"/>
      <c r="R547" s="243"/>
      <c r="S547" s="243"/>
      <c r="T547" s="244"/>
      <c r="AT547" s="245" t="s">
        <v>162</v>
      </c>
      <c r="AU547" s="245" t="s">
        <v>90</v>
      </c>
      <c r="AV547" s="14" t="s">
        <v>158</v>
      </c>
      <c r="AW547" s="14" t="s">
        <v>41</v>
      </c>
      <c r="AX547" s="14" t="s">
        <v>23</v>
      </c>
      <c r="AY547" s="245" t="s">
        <v>151</v>
      </c>
    </row>
    <row r="548" spans="2:65" s="1" customFormat="1" ht="22.5" customHeight="1" x14ac:dyDescent="0.3">
      <c r="B548" s="36"/>
      <c r="C548" s="247" t="s">
        <v>578</v>
      </c>
      <c r="D548" s="247" t="s">
        <v>209</v>
      </c>
      <c r="E548" s="248" t="s">
        <v>579</v>
      </c>
      <c r="F548" s="249" t="s">
        <v>580</v>
      </c>
      <c r="G548" s="250" t="s">
        <v>156</v>
      </c>
      <c r="H548" s="251">
        <v>46.823999999999998</v>
      </c>
      <c r="I548" s="252"/>
      <c r="J548" s="253">
        <f>ROUND(I548*H548,2)</f>
        <v>0</v>
      </c>
      <c r="K548" s="249" t="s">
        <v>157</v>
      </c>
      <c r="L548" s="254"/>
      <c r="M548" s="255" t="s">
        <v>77</v>
      </c>
      <c r="N548" s="256" t="s">
        <v>50</v>
      </c>
      <c r="O548" s="37"/>
      <c r="P548" s="204">
        <f>O548*H548</f>
        <v>0</v>
      </c>
      <c r="Q548" s="204">
        <v>3.0000000000000001E-3</v>
      </c>
      <c r="R548" s="204">
        <f>Q548*H548</f>
        <v>0.14047199999999999</v>
      </c>
      <c r="S548" s="204">
        <v>0</v>
      </c>
      <c r="T548" s="205">
        <f>S548*H548</f>
        <v>0</v>
      </c>
      <c r="AR548" s="19" t="s">
        <v>208</v>
      </c>
      <c r="AT548" s="19" t="s">
        <v>209</v>
      </c>
      <c r="AU548" s="19" t="s">
        <v>90</v>
      </c>
      <c r="AY548" s="19" t="s">
        <v>151</v>
      </c>
      <c r="BE548" s="206">
        <f>IF(N548="základní",J548,0)</f>
        <v>0</v>
      </c>
      <c r="BF548" s="206">
        <f>IF(N548="snížená",J548,0)</f>
        <v>0</v>
      </c>
      <c r="BG548" s="206">
        <f>IF(N548="zákl. přenesená",J548,0)</f>
        <v>0</v>
      </c>
      <c r="BH548" s="206">
        <f>IF(N548="sníž. přenesená",J548,0)</f>
        <v>0</v>
      </c>
      <c r="BI548" s="206">
        <f>IF(N548="nulová",J548,0)</f>
        <v>0</v>
      </c>
      <c r="BJ548" s="19" t="s">
        <v>90</v>
      </c>
      <c r="BK548" s="206">
        <f>ROUND(I548*H548,2)</f>
        <v>0</v>
      </c>
      <c r="BL548" s="19" t="s">
        <v>158</v>
      </c>
      <c r="BM548" s="19" t="s">
        <v>581</v>
      </c>
    </row>
    <row r="549" spans="2:65" s="1" customFormat="1" ht="40.5" x14ac:dyDescent="0.3">
      <c r="B549" s="36"/>
      <c r="C549" s="58"/>
      <c r="D549" s="207" t="s">
        <v>160</v>
      </c>
      <c r="E549" s="58"/>
      <c r="F549" s="208" t="s">
        <v>582</v>
      </c>
      <c r="G549" s="58"/>
      <c r="H549" s="58"/>
      <c r="I549" s="163"/>
      <c r="J549" s="58"/>
      <c r="K549" s="58"/>
      <c r="L549" s="56"/>
      <c r="M549" s="73"/>
      <c r="N549" s="37"/>
      <c r="O549" s="37"/>
      <c r="P549" s="37"/>
      <c r="Q549" s="37"/>
      <c r="R549" s="37"/>
      <c r="S549" s="37"/>
      <c r="T549" s="74"/>
      <c r="AT549" s="19" t="s">
        <v>160</v>
      </c>
      <c r="AU549" s="19" t="s">
        <v>90</v>
      </c>
    </row>
    <row r="550" spans="2:65" s="13" customFormat="1" x14ac:dyDescent="0.3">
      <c r="B550" s="220"/>
      <c r="C550" s="221"/>
      <c r="D550" s="207" t="s">
        <v>162</v>
      </c>
      <c r="E550" s="232" t="s">
        <v>77</v>
      </c>
      <c r="F550" s="233" t="s">
        <v>583</v>
      </c>
      <c r="G550" s="221"/>
      <c r="H550" s="234">
        <v>45.905999999999999</v>
      </c>
      <c r="I550" s="226"/>
      <c r="J550" s="221"/>
      <c r="K550" s="221"/>
      <c r="L550" s="227"/>
      <c r="M550" s="228"/>
      <c r="N550" s="229"/>
      <c r="O550" s="229"/>
      <c r="P550" s="229"/>
      <c r="Q550" s="229"/>
      <c r="R550" s="229"/>
      <c r="S550" s="229"/>
      <c r="T550" s="230"/>
      <c r="AT550" s="231" t="s">
        <v>162</v>
      </c>
      <c r="AU550" s="231" t="s">
        <v>90</v>
      </c>
      <c r="AV550" s="13" t="s">
        <v>90</v>
      </c>
      <c r="AW550" s="13" t="s">
        <v>41</v>
      </c>
      <c r="AX550" s="13" t="s">
        <v>23</v>
      </c>
      <c r="AY550" s="231" t="s">
        <v>151</v>
      </c>
    </row>
    <row r="551" spans="2:65" s="13" customFormat="1" x14ac:dyDescent="0.3">
      <c r="B551" s="220"/>
      <c r="C551" s="221"/>
      <c r="D551" s="222" t="s">
        <v>162</v>
      </c>
      <c r="E551" s="221"/>
      <c r="F551" s="224" t="s">
        <v>584</v>
      </c>
      <c r="G551" s="221"/>
      <c r="H551" s="225">
        <v>46.823999999999998</v>
      </c>
      <c r="I551" s="226"/>
      <c r="J551" s="221"/>
      <c r="K551" s="221"/>
      <c r="L551" s="227"/>
      <c r="M551" s="228"/>
      <c r="N551" s="229"/>
      <c r="O551" s="229"/>
      <c r="P551" s="229"/>
      <c r="Q551" s="229"/>
      <c r="R551" s="229"/>
      <c r="S551" s="229"/>
      <c r="T551" s="230"/>
      <c r="AT551" s="231" t="s">
        <v>162</v>
      </c>
      <c r="AU551" s="231" t="s">
        <v>90</v>
      </c>
      <c r="AV551" s="13" t="s">
        <v>90</v>
      </c>
      <c r="AW551" s="13" t="s">
        <v>4</v>
      </c>
      <c r="AX551" s="13" t="s">
        <v>23</v>
      </c>
      <c r="AY551" s="231" t="s">
        <v>151</v>
      </c>
    </row>
    <row r="552" spans="2:65" s="1" customFormat="1" ht="22.5" customHeight="1" x14ac:dyDescent="0.3">
      <c r="B552" s="36"/>
      <c r="C552" s="195" t="s">
        <v>585</v>
      </c>
      <c r="D552" s="195" t="s">
        <v>153</v>
      </c>
      <c r="E552" s="196" t="s">
        <v>586</v>
      </c>
      <c r="F552" s="197" t="s">
        <v>587</v>
      </c>
      <c r="G552" s="198" t="s">
        <v>252</v>
      </c>
      <c r="H552" s="199">
        <v>49.22</v>
      </c>
      <c r="I552" s="200"/>
      <c r="J552" s="201">
        <f>ROUND(I552*H552,2)</f>
        <v>0</v>
      </c>
      <c r="K552" s="197" t="s">
        <v>157</v>
      </c>
      <c r="L552" s="56"/>
      <c r="M552" s="202" t="s">
        <v>77</v>
      </c>
      <c r="N552" s="203" t="s">
        <v>50</v>
      </c>
      <c r="O552" s="37"/>
      <c r="P552" s="204">
        <f>O552*H552</f>
        <v>0</v>
      </c>
      <c r="Q552" s="204">
        <v>6.0000000000000002E-5</v>
      </c>
      <c r="R552" s="204">
        <f>Q552*H552</f>
        <v>2.9532E-3</v>
      </c>
      <c r="S552" s="204">
        <v>0</v>
      </c>
      <c r="T552" s="205">
        <f>S552*H552</f>
        <v>0</v>
      </c>
      <c r="AR552" s="19" t="s">
        <v>158</v>
      </c>
      <c r="AT552" s="19" t="s">
        <v>153</v>
      </c>
      <c r="AU552" s="19" t="s">
        <v>90</v>
      </c>
      <c r="AY552" s="19" t="s">
        <v>151</v>
      </c>
      <c r="BE552" s="206">
        <f>IF(N552="základní",J552,0)</f>
        <v>0</v>
      </c>
      <c r="BF552" s="206">
        <f>IF(N552="snížená",J552,0)</f>
        <v>0</v>
      </c>
      <c r="BG552" s="206">
        <f>IF(N552="zákl. přenesená",J552,0)</f>
        <v>0</v>
      </c>
      <c r="BH552" s="206">
        <f>IF(N552="sníž. přenesená",J552,0)</f>
        <v>0</v>
      </c>
      <c r="BI552" s="206">
        <f>IF(N552="nulová",J552,0)</f>
        <v>0</v>
      </c>
      <c r="BJ552" s="19" t="s">
        <v>90</v>
      </c>
      <c r="BK552" s="206">
        <f>ROUND(I552*H552,2)</f>
        <v>0</v>
      </c>
      <c r="BL552" s="19" t="s">
        <v>158</v>
      </c>
      <c r="BM552" s="19" t="s">
        <v>588</v>
      </c>
    </row>
    <row r="553" spans="2:65" s="1" customFormat="1" x14ac:dyDescent="0.3">
      <c r="B553" s="36"/>
      <c r="C553" s="58"/>
      <c r="D553" s="207" t="s">
        <v>160</v>
      </c>
      <c r="E553" s="58"/>
      <c r="F553" s="208" t="s">
        <v>589</v>
      </c>
      <c r="G553" s="58"/>
      <c r="H553" s="58"/>
      <c r="I553" s="163"/>
      <c r="J553" s="58"/>
      <c r="K553" s="58"/>
      <c r="L553" s="56"/>
      <c r="M553" s="73"/>
      <c r="N553" s="37"/>
      <c r="O553" s="37"/>
      <c r="P553" s="37"/>
      <c r="Q553" s="37"/>
      <c r="R553" s="37"/>
      <c r="S553" s="37"/>
      <c r="T553" s="74"/>
      <c r="AT553" s="19" t="s">
        <v>160</v>
      </c>
      <c r="AU553" s="19" t="s">
        <v>90</v>
      </c>
    </row>
    <row r="554" spans="2:65" s="12" customFormat="1" x14ac:dyDescent="0.3">
      <c r="B554" s="209"/>
      <c r="C554" s="210"/>
      <c r="D554" s="207" t="s">
        <v>162</v>
      </c>
      <c r="E554" s="211" t="s">
        <v>77</v>
      </c>
      <c r="F554" s="212" t="s">
        <v>163</v>
      </c>
      <c r="G554" s="210"/>
      <c r="H554" s="213" t="s">
        <v>77</v>
      </c>
      <c r="I554" s="214"/>
      <c r="J554" s="210"/>
      <c r="K554" s="210"/>
      <c r="L554" s="215"/>
      <c r="M554" s="216"/>
      <c r="N554" s="217"/>
      <c r="O554" s="217"/>
      <c r="P554" s="217"/>
      <c r="Q554" s="217"/>
      <c r="R554" s="217"/>
      <c r="S554" s="217"/>
      <c r="T554" s="218"/>
      <c r="AT554" s="219" t="s">
        <v>162</v>
      </c>
      <c r="AU554" s="219" t="s">
        <v>90</v>
      </c>
      <c r="AV554" s="12" t="s">
        <v>23</v>
      </c>
      <c r="AW554" s="12" t="s">
        <v>41</v>
      </c>
      <c r="AX554" s="12" t="s">
        <v>79</v>
      </c>
      <c r="AY554" s="219" t="s">
        <v>151</v>
      </c>
    </row>
    <row r="555" spans="2:65" s="13" customFormat="1" x14ac:dyDescent="0.3">
      <c r="B555" s="220"/>
      <c r="C555" s="221"/>
      <c r="D555" s="207" t="s">
        <v>162</v>
      </c>
      <c r="E555" s="232" t="s">
        <v>77</v>
      </c>
      <c r="F555" s="233" t="s">
        <v>590</v>
      </c>
      <c r="G555" s="221"/>
      <c r="H555" s="234">
        <v>54.05</v>
      </c>
      <c r="I555" s="226"/>
      <c r="J555" s="221"/>
      <c r="K555" s="221"/>
      <c r="L555" s="227"/>
      <c r="M555" s="228"/>
      <c r="N555" s="229"/>
      <c r="O555" s="229"/>
      <c r="P555" s="229"/>
      <c r="Q555" s="229"/>
      <c r="R555" s="229"/>
      <c r="S555" s="229"/>
      <c r="T555" s="230"/>
      <c r="AT555" s="231" t="s">
        <v>162</v>
      </c>
      <c r="AU555" s="231" t="s">
        <v>90</v>
      </c>
      <c r="AV555" s="13" t="s">
        <v>90</v>
      </c>
      <c r="AW555" s="13" t="s">
        <v>41</v>
      </c>
      <c r="AX555" s="13" t="s">
        <v>79</v>
      </c>
      <c r="AY555" s="231" t="s">
        <v>151</v>
      </c>
    </row>
    <row r="556" spans="2:65" s="13" customFormat="1" x14ac:dyDescent="0.3">
      <c r="B556" s="220"/>
      <c r="C556" s="221"/>
      <c r="D556" s="207" t="s">
        <v>162</v>
      </c>
      <c r="E556" s="232" t="s">
        <v>77</v>
      </c>
      <c r="F556" s="233" t="s">
        <v>591</v>
      </c>
      <c r="G556" s="221"/>
      <c r="H556" s="234">
        <v>-4.83</v>
      </c>
      <c r="I556" s="226"/>
      <c r="J556" s="221"/>
      <c r="K556" s="221"/>
      <c r="L556" s="227"/>
      <c r="M556" s="228"/>
      <c r="N556" s="229"/>
      <c r="O556" s="229"/>
      <c r="P556" s="229"/>
      <c r="Q556" s="229"/>
      <c r="R556" s="229"/>
      <c r="S556" s="229"/>
      <c r="T556" s="230"/>
      <c r="AT556" s="231" t="s">
        <v>162</v>
      </c>
      <c r="AU556" s="231" t="s">
        <v>90</v>
      </c>
      <c r="AV556" s="13" t="s">
        <v>90</v>
      </c>
      <c r="AW556" s="13" t="s">
        <v>41</v>
      </c>
      <c r="AX556" s="13" t="s">
        <v>79</v>
      </c>
      <c r="AY556" s="231" t="s">
        <v>151</v>
      </c>
    </row>
    <row r="557" spans="2:65" s="14" customFormat="1" x14ac:dyDescent="0.3">
      <c r="B557" s="235"/>
      <c r="C557" s="236"/>
      <c r="D557" s="222" t="s">
        <v>162</v>
      </c>
      <c r="E557" s="237" t="s">
        <v>77</v>
      </c>
      <c r="F557" s="238" t="s">
        <v>174</v>
      </c>
      <c r="G557" s="236"/>
      <c r="H557" s="239">
        <v>49.22</v>
      </c>
      <c r="I557" s="240"/>
      <c r="J557" s="236"/>
      <c r="K557" s="236"/>
      <c r="L557" s="241"/>
      <c r="M557" s="242"/>
      <c r="N557" s="243"/>
      <c r="O557" s="243"/>
      <c r="P557" s="243"/>
      <c r="Q557" s="243"/>
      <c r="R557" s="243"/>
      <c r="S557" s="243"/>
      <c r="T557" s="244"/>
      <c r="AT557" s="245" t="s">
        <v>162</v>
      </c>
      <c r="AU557" s="245" t="s">
        <v>90</v>
      </c>
      <c r="AV557" s="14" t="s">
        <v>158</v>
      </c>
      <c r="AW557" s="14" t="s">
        <v>41</v>
      </c>
      <c r="AX557" s="14" t="s">
        <v>23</v>
      </c>
      <c r="AY557" s="245" t="s">
        <v>151</v>
      </c>
    </row>
    <row r="558" spans="2:65" s="1" customFormat="1" ht="22.5" customHeight="1" x14ac:dyDescent="0.3">
      <c r="B558" s="36"/>
      <c r="C558" s="247" t="s">
        <v>592</v>
      </c>
      <c r="D558" s="247" t="s">
        <v>209</v>
      </c>
      <c r="E558" s="248" t="s">
        <v>593</v>
      </c>
      <c r="F558" s="249" t="s">
        <v>594</v>
      </c>
      <c r="G558" s="250" t="s">
        <v>252</v>
      </c>
      <c r="H558" s="251">
        <v>51.680999999999997</v>
      </c>
      <c r="I558" s="252"/>
      <c r="J558" s="253">
        <f>ROUND(I558*H558,2)</f>
        <v>0</v>
      </c>
      <c r="K558" s="249" t="s">
        <v>157</v>
      </c>
      <c r="L558" s="254"/>
      <c r="M558" s="255" t="s">
        <v>77</v>
      </c>
      <c r="N558" s="256" t="s">
        <v>50</v>
      </c>
      <c r="O558" s="37"/>
      <c r="P558" s="204">
        <f>O558*H558</f>
        <v>0</v>
      </c>
      <c r="Q558" s="204">
        <v>5.0000000000000001E-4</v>
      </c>
      <c r="R558" s="204">
        <f>Q558*H558</f>
        <v>2.5840499999999999E-2</v>
      </c>
      <c r="S558" s="204">
        <v>0</v>
      </c>
      <c r="T558" s="205">
        <f>S558*H558</f>
        <v>0</v>
      </c>
      <c r="AR558" s="19" t="s">
        <v>208</v>
      </c>
      <c r="AT558" s="19" t="s">
        <v>209</v>
      </c>
      <c r="AU558" s="19" t="s">
        <v>90</v>
      </c>
      <c r="AY558" s="19" t="s">
        <v>151</v>
      </c>
      <c r="BE558" s="206">
        <f>IF(N558="základní",J558,0)</f>
        <v>0</v>
      </c>
      <c r="BF558" s="206">
        <f>IF(N558="snížená",J558,0)</f>
        <v>0</v>
      </c>
      <c r="BG558" s="206">
        <f>IF(N558="zákl. přenesená",J558,0)</f>
        <v>0</v>
      </c>
      <c r="BH558" s="206">
        <f>IF(N558="sníž. přenesená",J558,0)</f>
        <v>0</v>
      </c>
      <c r="BI558" s="206">
        <f>IF(N558="nulová",J558,0)</f>
        <v>0</v>
      </c>
      <c r="BJ558" s="19" t="s">
        <v>90</v>
      </c>
      <c r="BK558" s="206">
        <f>ROUND(I558*H558,2)</f>
        <v>0</v>
      </c>
      <c r="BL558" s="19" t="s">
        <v>158</v>
      </c>
      <c r="BM558" s="19" t="s">
        <v>595</v>
      </c>
    </row>
    <row r="559" spans="2:65" s="1" customFormat="1" ht="27" x14ac:dyDescent="0.3">
      <c r="B559" s="36"/>
      <c r="C559" s="58"/>
      <c r="D559" s="207" t="s">
        <v>160</v>
      </c>
      <c r="E559" s="58"/>
      <c r="F559" s="208" t="s">
        <v>596</v>
      </c>
      <c r="G559" s="58"/>
      <c r="H559" s="58"/>
      <c r="I559" s="163"/>
      <c r="J559" s="58"/>
      <c r="K559" s="58"/>
      <c r="L559" s="56"/>
      <c r="M559" s="73"/>
      <c r="N559" s="37"/>
      <c r="O559" s="37"/>
      <c r="P559" s="37"/>
      <c r="Q559" s="37"/>
      <c r="R559" s="37"/>
      <c r="S559" s="37"/>
      <c r="T559" s="74"/>
      <c r="AT559" s="19" t="s">
        <v>160</v>
      </c>
      <c r="AU559" s="19" t="s">
        <v>90</v>
      </c>
    </row>
    <row r="560" spans="2:65" s="13" customFormat="1" x14ac:dyDescent="0.3">
      <c r="B560" s="220"/>
      <c r="C560" s="221"/>
      <c r="D560" s="222" t="s">
        <v>162</v>
      </c>
      <c r="E560" s="221"/>
      <c r="F560" s="224" t="s">
        <v>597</v>
      </c>
      <c r="G560" s="221"/>
      <c r="H560" s="225">
        <v>51.680999999999997</v>
      </c>
      <c r="I560" s="226"/>
      <c r="J560" s="221"/>
      <c r="K560" s="221"/>
      <c r="L560" s="227"/>
      <c r="M560" s="228"/>
      <c r="N560" s="229"/>
      <c r="O560" s="229"/>
      <c r="P560" s="229"/>
      <c r="Q560" s="229"/>
      <c r="R560" s="229"/>
      <c r="S560" s="229"/>
      <c r="T560" s="230"/>
      <c r="AT560" s="231" t="s">
        <v>162</v>
      </c>
      <c r="AU560" s="231" t="s">
        <v>90</v>
      </c>
      <c r="AV560" s="13" t="s">
        <v>90</v>
      </c>
      <c r="AW560" s="13" t="s">
        <v>4</v>
      </c>
      <c r="AX560" s="13" t="s">
        <v>23</v>
      </c>
      <c r="AY560" s="231" t="s">
        <v>151</v>
      </c>
    </row>
    <row r="561" spans="2:65" s="1" customFormat="1" ht="22.5" customHeight="1" x14ac:dyDescent="0.3">
      <c r="B561" s="36"/>
      <c r="C561" s="195" t="s">
        <v>598</v>
      </c>
      <c r="D561" s="195" t="s">
        <v>153</v>
      </c>
      <c r="E561" s="196" t="s">
        <v>599</v>
      </c>
      <c r="F561" s="197" t="s">
        <v>600</v>
      </c>
      <c r="G561" s="198" t="s">
        <v>252</v>
      </c>
      <c r="H561" s="199">
        <v>1668.25</v>
      </c>
      <c r="I561" s="200"/>
      <c r="J561" s="201">
        <f>ROUND(I561*H561,2)</f>
        <v>0</v>
      </c>
      <c r="K561" s="197" t="s">
        <v>157</v>
      </c>
      <c r="L561" s="56"/>
      <c r="M561" s="202" t="s">
        <v>77</v>
      </c>
      <c r="N561" s="203" t="s">
        <v>50</v>
      </c>
      <c r="O561" s="37"/>
      <c r="P561" s="204">
        <f>O561*H561</f>
        <v>0</v>
      </c>
      <c r="Q561" s="204">
        <v>2.5017000000000003E-4</v>
      </c>
      <c r="R561" s="204">
        <f>Q561*H561</f>
        <v>0.41734610250000004</v>
      </c>
      <c r="S561" s="204">
        <v>0</v>
      </c>
      <c r="T561" s="205">
        <f>S561*H561</f>
        <v>0</v>
      </c>
      <c r="AR561" s="19" t="s">
        <v>158</v>
      </c>
      <c r="AT561" s="19" t="s">
        <v>153</v>
      </c>
      <c r="AU561" s="19" t="s">
        <v>90</v>
      </c>
      <c r="AY561" s="19" t="s">
        <v>151</v>
      </c>
      <c r="BE561" s="206">
        <f>IF(N561="základní",J561,0)</f>
        <v>0</v>
      </c>
      <c r="BF561" s="206">
        <f>IF(N561="snížená",J561,0)</f>
        <v>0</v>
      </c>
      <c r="BG561" s="206">
        <f>IF(N561="zákl. přenesená",J561,0)</f>
        <v>0</v>
      </c>
      <c r="BH561" s="206">
        <f>IF(N561="sníž. přenesená",J561,0)</f>
        <v>0</v>
      </c>
      <c r="BI561" s="206">
        <f>IF(N561="nulová",J561,0)</f>
        <v>0</v>
      </c>
      <c r="BJ561" s="19" t="s">
        <v>90</v>
      </c>
      <c r="BK561" s="206">
        <f>ROUND(I561*H561,2)</f>
        <v>0</v>
      </c>
      <c r="BL561" s="19" t="s">
        <v>158</v>
      </c>
      <c r="BM561" s="19" t="s">
        <v>601</v>
      </c>
    </row>
    <row r="562" spans="2:65" s="1" customFormat="1" x14ac:dyDescent="0.3">
      <c r="B562" s="36"/>
      <c r="C562" s="58"/>
      <c r="D562" s="207" t="s">
        <v>160</v>
      </c>
      <c r="E562" s="58"/>
      <c r="F562" s="208" t="s">
        <v>602</v>
      </c>
      <c r="G562" s="58"/>
      <c r="H562" s="58"/>
      <c r="I562" s="163"/>
      <c r="J562" s="58"/>
      <c r="K562" s="58"/>
      <c r="L562" s="56"/>
      <c r="M562" s="73"/>
      <c r="N562" s="37"/>
      <c r="O562" s="37"/>
      <c r="P562" s="37"/>
      <c r="Q562" s="37"/>
      <c r="R562" s="37"/>
      <c r="S562" s="37"/>
      <c r="T562" s="74"/>
      <c r="AT562" s="19" t="s">
        <v>160</v>
      </c>
      <c r="AU562" s="19" t="s">
        <v>90</v>
      </c>
    </row>
    <row r="563" spans="2:65" s="12" customFormat="1" x14ac:dyDescent="0.3">
      <c r="B563" s="209"/>
      <c r="C563" s="210"/>
      <c r="D563" s="207" t="s">
        <v>162</v>
      </c>
      <c r="E563" s="211" t="s">
        <v>77</v>
      </c>
      <c r="F563" s="212" t="s">
        <v>163</v>
      </c>
      <c r="G563" s="210"/>
      <c r="H563" s="213" t="s">
        <v>77</v>
      </c>
      <c r="I563" s="214"/>
      <c r="J563" s="210"/>
      <c r="K563" s="210"/>
      <c r="L563" s="215"/>
      <c r="M563" s="216"/>
      <c r="N563" s="217"/>
      <c r="O563" s="217"/>
      <c r="P563" s="217"/>
      <c r="Q563" s="217"/>
      <c r="R563" s="217"/>
      <c r="S563" s="217"/>
      <c r="T563" s="218"/>
      <c r="AT563" s="219" t="s">
        <v>162</v>
      </c>
      <c r="AU563" s="219" t="s">
        <v>90</v>
      </c>
      <c r="AV563" s="12" t="s">
        <v>23</v>
      </c>
      <c r="AW563" s="12" t="s">
        <v>41</v>
      </c>
      <c r="AX563" s="12" t="s">
        <v>79</v>
      </c>
      <c r="AY563" s="219" t="s">
        <v>151</v>
      </c>
    </row>
    <row r="564" spans="2:65" s="12" customFormat="1" x14ac:dyDescent="0.3">
      <c r="B564" s="209"/>
      <c r="C564" s="210"/>
      <c r="D564" s="207" t="s">
        <v>162</v>
      </c>
      <c r="E564" s="211" t="s">
        <v>77</v>
      </c>
      <c r="F564" s="212" t="s">
        <v>603</v>
      </c>
      <c r="G564" s="210"/>
      <c r="H564" s="213" t="s">
        <v>77</v>
      </c>
      <c r="I564" s="214"/>
      <c r="J564" s="210"/>
      <c r="K564" s="210"/>
      <c r="L564" s="215"/>
      <c r="M564" s="216"/>
      <c r="N564" s="217"/>
      <c r="O564" s="217"/>
      <c r="P564" s="217"/>
      <c r="Q564" s="217"/>
      <c r="R564" s="217"/>
      <c r="S564" s="217"/>
      <c r="T564" s="218"/>
      <c r="AT564" s="219" t="s">
        <v>162</v>
      </c>
      <c r="AU564" s="219" t="s">
        <v>90</v>
      </c>
      <c r="AV564" s="12" t="s">
        <v>23</v>
      </c>
      <c r="AW564" s="12" t="s">
        <v>41</v>
      </c>
      <c r="AX564" s="12" t="s">
        <v>79</v>
      </c>
      <c r="AY564" s="219" t="s">
        <v>151</v>
      </c>
    </row>
    <row r="565" spans="2:65" s="13" customFormat="1" x14ac:dyDescent="0.3">
      <c r="B565" s="220"/>
      <c r="C565" s="221"/>
      <c r="D565" s="222" t="s">
        <v>162</v>
      </c>
      <c r="E565" s="223" t="s">
        <v>77</v>
      </c>
      <c r="F565" s="224" t="s">
        <v>604</v>
      </c>
      <c r="G565" s="221"/>
      <c r="H565" s="225">
        <v>1668.25</v>
      </c>
      <c r="I565" s="226"/>
      <c r="J565" s="221"/>
      <c r="K565" s="221"/>
      <c r="L565" s="227"/>
      <c r="M565" s="228"/>
      <c r="N565" s="229"/>
      <c r="O565" s="229"/>
      <c r="P565" s="229"/>
      <c r="Q565" s="229"/>
      <c r="R565" s="229"/>
      <c r="S565" s="229"/>
      <c r="T565" s="230"/>
      <c r="AT565" s="231" t="s">
        <v>162</v>
      </c>
      <c r="AU565" s="231" t="s">
        <v>90</v>
      </c>
      <c r="AV565" s="13" t="s">
        <v>90</v>
      </c>
      <c r="AW565" s="13" t="s">
        <v>41</v>
      </c>
      <c r="AX565" s="13" t="s">
        <v>23</v>
      </c>
      <c r="AY565" s="231" t="s">
        <v>151</v>
      </c>
    </row>
    <row r="566" spans="2:65" s="1" customFormat="1" ht="22.5" customHeight="1" x14ac:dyDescent="0.3">
      <c r="B566" s="36"/>
      <c r="C566" s="247" t="s">
        <v>605</v>
      </c>
      <c r="D566" s="247" t="s">
        <v>209</v>
      </c>
      <c r="E566" s="248" t="s">
        <v>606</v>
      </c>
      <c r="F566" s="249" t="s">
        <v>607</v>
      </c>
      <c r="G566" s="250" t="s">
        <v>252</v>
      </c>
      <c r="H566" s="251">
        <v>837.86900000000003</v>
      </c>
      <c r="I566" s="252"/>
      <c r="J566" s="253">
        <f>ROUND(I566*H566,2)</f>
        <v>0</v>
      </c>
      <c r="K566" s="249" t="s">
        <v>157</v>
      </c>
      <c r="L566" s="254"/>
      <c r="M566" s="255" t="s">
        <v>77</v>
      </c>
      <c r="N566" s="256" t="s">
        <v>50</v>
      </c>
      <c r="O566" s="37"/>
      <c r="P566" s="204">
        <f>O566*H566</f>
        <v>0</v>
      </c>
      <c r="Q566" s="204">
        <v>3.0000000000000001E-5</v>
      </c>
      <c r="R566" s="204">
        <f>Q566*H566</f>
        <v>2.513607E-2</v>
      </c>
      <c r="S566" s="204">
        <v>0</v>
      </c>
      <c r="T566" s="205">
        <f>S566*H566</f>
        <v>0</v>
      </c>
      <c r="AR566" s="19" t="s">
        <v>208</v>
      </c>
      <c r="AT566" s="19" t="s">
        <v>209</v>
      </c>
      <c r="AU566" s="19" t="s">
        <v>90</v>
      </c>
      <c r="AY566" s="19" t="s">
        <v>151</v>
      </c>
      <c r="BE566" s="206">
        <f>IF(N566="základní",J566,0)</f>
        <v>0</v>
      </c>
      <c r="BF566" s="206">
        <f>IF(N566="snížená",J566,0)</f>
        <v>0</v>
      </c>
      <c r="BG566" s="206">
        <f>IF(N566="zákl. přenesená",J566,0)</f>
        <v>0</v>
      </c>
      <c r="BH566" s="206">
        <f>IF(N566="sníž. přenesená",J566,0)</f>
        <v>0</v>
      </c>
      <c r="BI566" s="206">
        <f>IF(N566="nulová",J566,0)</f>
        <v>0</v>
      </c>
      <c r="BJ566" s="19" t="s">
        <v>90</v>
      </c>
      <c r="BK566" s="206">
        <f>ROUND(I566*H566,2)</f>
        <v>0</v>
      </c>
      <c r="BL566" s="19" t="s">
        <v>158</v>
      </c>
      <c r="BM566" s="19" t="s">
        <v>608</v>
      </c>
    </row>
    <row r="567" spans="2:65" s="1" customFormat="1" ht="27" x14ac:dyDescent="0.3">
      <c r="B567" s="36"/>
      <c r="C567" s="58"/>
      <c r="D567" s="207" t="s">
        <v>160</v>
      </c>
      <c r="E567" s="58"/>
      <c r="F567" s="208" t="s">
        <v>609</v>
      </c>
      <c r="G567" s="58"/>
      <c r="H567" s="58"/>
      <c r="I567" s="163"/>
      <c r="J567" s="58"/>
      <c r="K567" s="58"/>
      <c r="L567" s="56"/>
      <c r="M567" s="73"/>
      <c r="N567" s="37"/>
      <c r="O567" s="37"/>
      <c r="P567" s="37"/>
      <c r="Q567" s="37"/>
      <c r="R567" s="37"/>
      <c r="S567" s="37"/>
      <c r="T567" s="74"/>
      <c r="AT567" s="19" t="s">
        <v>160</v>
      </c>
      <c r="AU567" s="19" t="s">
        <v>90</v>
      </c>
    </row>
    <row r="568" spans="2:65" s="12" customFormat="1" x14ac:dyDescent="0.3">
      <c r="B568" s="209"/>
      <c r="C568" s="210"/>
      <c r="D568" s="207" t="s">
        <v>162</v>
      </c>
      <c r="E568" s="211" t="s">
        <v>77</v>
      </c>
      <c r="F568" s="212" t="s">
        <v>163</v>
      </c>
      <c r="G568" s="210"/>
      <c r="H568" s="213" t="s">
        <v>77</v>
      </c>
      <c r="I568" s="214"/>
      <c r="J568" s="210"/>
      <c r="K568" s="210"/>
      <c r="L568" s="215"/>
      <c r="M568" s="216"/>
      <c r="N568" s="217"/>
      <c r="O568" s="217"/>
      <c r="P568" s="217"/>
      <c r="Q568" s="217"/>
      <c r="R568" s="217"/>
      <c r="S568" s="217"/>
      <c r="T568" s="218"/>
      <c r="AT568" s="219" t="s">
        <v>162</v>
      </c>
      <c r="AU568" s="219" t="s">
        <v>90</v>
      </c>
      <c r="AV568" s="12" t="s">
        <v>23</v>
      </c>
      <c r="AW568" s="12" t="s">
        <v>41</v>
      </c>
      <c r="AX568" s="12" t="s">
        <v>79</v>
      </c>
      <c r="AY568" s="219" t="s">
        <v>151</v>
      </c>
    </row>
    <row r="569" spans="2:65" s="12" customFormat="1" x14ac:dyDescent="0.3">
      <c r="B569" s="209"/>
      <c r="C569" s="210"/>
      <c r="D569" s="207" t="s">
        <v>162</v>
      </c>
      <c r="E569" s="211" t="s">
        <v>77</v>
      </c>
      <c r="F569" s="212" t="s">
        <v>610</v>
      </c>
      <c r="G569" s="210"/>
      <c r="H569" s="213" t="s">
        <v>77</v>
      </c>
      <c r="I569" s="214"/>
      <c r="J569" s="210"/>
      <c r="K569" s="210"/>
      <c r="L569" s="215"/>
      <c r="M569" s="216"/>
      <c r="N569" s="217"/>
      <c r="O569" s="217"/>
      <c r="P569" s="217"/>
      <c r="Q569" s="217"/>
      <c r="R569" s="217"/>
      <c r="S569" s="217"/>
      <c r="T569" s="218"/>
      <c r="AT569" s="219" t="s">
        <v>162</v>
      </c>
      <c r="AU569" s="219" t="s">
        <v>90</v>
      </c>
      <c r="AV569" s="12" t="s">
        <v>23</v>
      </c>
      <c r="AW569" s="12" t="s">
        <v>41</v>
      </c>
      <c r="AX569" s="12" t="s">
        <v>79</v>
      </c>
      <c r="AY569" s="219" t="s">
        <v>151</v>
      </c>
    </row>
    <row r="570" spans="2:65" s="12" customFormat="1" x14ac:dyDescent="0.3">
      <c r="B570" s="209"/>
      <c r="C570" s="210"/>
      <c r="D570" s="207" t="s">
        <v>162</v>
      </c>
      <c r="E570" s="211" t="s">
        <v>77</v>
      </c>
      <c r="F570" s="212" t="s">
        <v>229</v>
      </c>
      <c r="G570" s="210"/>
      <c r="H570" s="213" t="s">
        <v>77</v>
      </c>
      <c r="I570" s="214"/>
      <c r="J570" s="210"/>
      <c r="K570" s="210"/>
      <c r="L570" s="215"/>
      <c r="M570" s="216"/>
      <c r="N570" s="217"/>
      <c r="O570" s="217"/>
      <c r="P570" s="217"/>
      <c r="Q570" s="217"/>
      <c r="R570" s="217"/>
      <c r="S570" s="217"/>
      <c r="T570" s="218"/>
      <c r="AT570" s="219" t="s">
        <v>162</v>
      </c>
      <c r="AU570" s="219" t="s">
        <v>90</v>
      </c>
      <c r="AV570" s="12" t="s">
        <v>23</v>
      </c>
      <c r="AW570" s="12" t="s">
        <v>41</v>
      </c>
      <c r="AX570" s="12" t="s">
        <v>79</v>
      </c>
      <c r="AY570" s="219" t="s">
        <v>151</v>
      </c>
    </row>
    <row r="571" spans="2:65" s="12" customFormat="1" x14ac:dyDescent="0.3">
      <c r="B571" s="209"/>
      <c r="C571" s="210"/>
      <c r="D571" s="207" t="s">
        <v>162</v>
      </c>
      <c r="E571" s="211" t="s">
        <v>77</v>
      </c>
      <c r="F571" s="212" t="s">
        <v>403</v>
      </c>
      <c r="G571" s="210"/>
      <c r="H571" s="213" t="s">
        <v>77</v>
      </c>
      <c r="I571" s="214"/>
      <c r="J571" s="210"/>
      <c r="K571" s="210"/>
      <c r="L571" s="215"/>
      <c r="M571" s="216"/>
      <c r="N571" s="217"/>
      <c r="O571" s="217"/>
      <c r="P571" s="217"/>
      <c r="Q571" s="217"/>
      <c r="R571" s="217"/>
      <c r="S571" s="217"/>
      <c r="T571" s="218"/>
      <c r="AT571" s="219" t="s">
        <v>162</v>
      </c>
      <c r="AU571" s="219" t="s">
        <v>90</v>
      </c>
      <c r="AV571" s="12" t="s">
        <v>23</v>
      </c>
      <c r="AW571" s="12" t="s">
        <v>41</v>
      </c>
      <c r="AX571" s="12" t="s">
        <v>79</v>
      </c>
      <c r="AY571" s="219" t="s">
        <v>151</v>
      </c>
    </row>
    <row r="572" spans="2:65" s="13" customFormat="1" x14ac:dyDescent="0.3">
      <c r="B572" s="220"/>
      <c r="C572" s="221"/>
      <c r="D572" s="207" t="s">
        <v>162</v>
      </c>
      <c r="E572" s="232" t="s">
        <v>77</v>
      </c>
      <c r="F572" s="233" t="s">
        <v>611</v>
      </c>
      <c r="G572" s="221"/>
      <c r="H572" s="234">
        <v>124.2</v>
      </c>
      <c r="I572" s="226"/>
      <c r="J572" s="221"/>
      <c r="K572" s="221"/>
      <c r="L572" s="227"/>
      <c r="M572" s="228"/>
      <c r="N572" s="229"/>
      <c r="O572" s="229"/>
      <c r="P572" s="229"/>
      <c r="Q572" s="229"/>
      <c r="R572" s="229"/>
      <c r="S572" s="229"/>
      <c r="T572" s="230"/>
      <c r="AT572" s="231" t="s">
        <v>162</v>
      </c>
      <c r="AU572" s="231" t="s">
        <v>90</v>
      </c>
      <c r="AV572" s="13" t="s">
        <v>90</v>
      </c>
      <c r="AW572" s="13" t="s">
        <v>41</v>
      </c>
      <c r="AX572" s="13" t="s">
        <v>79</v>
      </c>
      <c r="AY572" s="231" t="s">
        <v>151</v>
      </c>
    </row>
    <row r="573" spans="2:65" s="13" customFormat="1" x14ac:dyDescent="0.3">
      <c r="B573" s="220"/>
      <c r="C573" s="221"/>
      <c r="D573" s="207" t="s">
        <v>162</v>
      </c>
      <c r="E573" s="232" t="s">
        <v>77</v>
      </c>
      <c r="F573" s="233" t="s">
        <v>612</v>
      </c>
      <c r="G573" s="221"/>
      <c r="H573" s="234">
        <v>76.8</v>
      </c>
      <c r="I573" s="226"/>
      <c r="J573" s="221"/>
      <c r="K573" s="221"/>
      <c r="L573" s="227"/>
      <c r="M573" s="228"/>
      <c r="N573" s="229"/>
      <c r="O573" s="229"/>
      <c r="P573" s="229"/>
      <c r="Q573" s="229"/>
      <c r="R573" s="229"/>
      <c r="S573" s="229"/>
      <c r="T573" s="230"/>
      <c r="AT573" s="231" t="s">
        <v>162</v>
      </c>
      <c r="AU573" s="231" t="s">
        <v>90</v>
      </c>
      <c r="AV573" s="13" t="s">
        <v>90</v>
      </c>
      <c r="AW573" s="13" t="s">
        <v>41</v>
      </c>
      <c r="AX573" s="13" t="s">
        <v>79</v>
      </c>
      <c r="AY573" s="231" t="s">
        <v>151</v>
      </c>
    </row>
    <row r="574" spans="2:65" s="13" customFormat="1" x14ac:dyDescent="0.3">
      <c r="B574" s="220"/>
      <c r="C574" s="221"/>
      <c r="D574" s="207" t="s">
        <v>162</v>
      </c>
      <c r="E574" s="232" t="s">
        <v>77</v>
      </c>
      <c r="F574" s="233" t="s">
        <v>613</v>
      </c>
      <c r="G574" s="221"/>
      <c r="H574" s="234">
        <v>2.85</v>
      </c>
      <c r="I574" s="226"/>
      <c r="J574" s="221"/>
      <c r="K574" s="221"/>
      <c r="L574" s="227"/>
      <c r="M574" s="228"/>
      <c r="N574" s="229"/>
      <c r="O574" s="229"/>
      <c r="P574" s="229"/>
      <c r="Q574" s="229"/>
      <c r="R574" s="229"/>
      <c r="S574" s="229"/>
      <c r="T574" s="230"/>
      <c r="AT574" s="231" t="s">
        <v>162</v>
      </c>
      <c r="AU574" s="231" t="s">
        <v>90</v>
      </c>
      <c r="AV574" s="13" t="s">
        <v>90</v>
      </c>
      <c r="AW574" s="13" t="s">
        <v>41</v>
      </c>
      <c r="AX574" s="13" t="s">
        <v>79</v>
      </c>
      <c r="AY574" s="231" t="s">
        <v>151</v>
      </c>
    </row>
    <row r="575" spans="2:65" s="12" customFormat="1" x14ac:dyDescent="0.3">
      <c r="B575" s="209"/>
      <c r="C575" s="210"/>
      <c r="D575" s="207" t="s">
        <v>162</v>
      </c>
      <c r="E575" s="211" t="s">
        <v>77</v>
      </c>
      <c r="F575" s="212" t="s">
        <v>407</v>
      </c>
      <c r="G575" s="210"/>
      <c r="H575" s="213" t="s">
        <v>77</v>
      </c>
      <c r="I575" s="214"/>
      <c r="J575" s="210"/>
      <c r="K575" s="210"/>
      <c r="L575" s="215"/>
      <c r="M575" s="216"/>
      <c r="N575" s="217"/>
      <c r="O575" s="217"/>
      <c r="P575" s="217"/>
      <c r="Q575" s="217"/>
      <c r="R575" s="217"/>
      <c r="S575" s="217"/>
      <c r="T575" s="218"/>
      <c r="AT575" s="219" t="s">
        <v>162</v>
      </c>
      <c r="AU575" s="219" t="s">
        <v>90</v>
      </c>
      <c r="AV575" s="12" t="s">
        <v>23</v>
      </c>
      <c r="AW575" s="12" t="s">
        <v>41</v>
      </c>
      <c r="AX575" s="12" t="s">
        <v>79</v>
      </c>
      <c r="AY575" s="219" t="s">
        <v>151</v>
      </c>
    </row>
    <row r="576" spans="2:65" s="13" customFormat="1" x14ac:dyDescent="0.3">
      <c r="B576" s="220"/>
      <c r="C576" s="221"/>
      <c r="D576" s="207" t="s">
        <v>162</v>
      </c>
      <c r="E576" s="232" t="s">
        <v>77</v>
      </c>
      <c r="F576" s="233" t="s">
        <v>614</v>
      </c>
      <c r="G576" s="221"/>
      <c r="H576" s="234">
        <v>5.25</v>
      </c>
      <c r="I576" s="226"/>
      <c r="J576" s="221"/>
      <c r="K576" s="221"/>
      <c r="L576" s="227"/>
      <c r="M576" s="228"/>
      <c r="N576" s="229"/>
      <c r="O576" s="229"/>
      <c r="P576" s="229"/>
      <c r="Q576" s="229"/>
      <c r="R576" s="229"/>
      <c r="S576" s="229"/>
      <c r="T576" s="230"/>
      <c r="AT576" s="231" t="s">
        <v>162</v>
      </c>
      <c r="AU576" s="231" t="s">
        <v>90</v>
      </c>
      <c r="AV576" s="13" t="s">
        <v>90</v>
      </c>
      <c r="AW576" s="13" t="s">
        <v>41</v>
      </c>
      <c r="AX576" s="13" t="s">
        <v>79</v>
      </c>
      <c r="AY576" s="231" t="s">
        <v>151</v>
      </c>
    </row>
    <row r="577" spans="2:51" s="12" customFormat="1" x14ac:dyDescent="0.3">
      <c r="B577" s="209"/>
      <c r="C577" s="210"/>
      <c r="D577" s="207" t="s">
        <v>162</v>
      </c>
      <c r="E577" s="211" t="s">
        <v>77</v>
      </c>
      <c r="F577" s="212" t="s">
        <v>409</v>
      </c>
      <c r="G577" s="210"/>
      <c r="H577" s="213" t="s">
        <v>77</v>
      </c>
      <c r="I577" s="214"/>
      <c r="J577" s="210"/>
      <c r="K577" s="210"/>
      <c r="L577" s="215"/>
      <c r="M577" s="216"/>
      <c r="N577" s="217"/>
      <c r="O577" s="217"/>
      <c r="P577" s="217"/>
      <c r="Q577" s="217"/>
      <c r="R577" s="217"/>
      <c r="S577" s="217"/>
      <c r="T577" s="218"/>
      <c r="AT577" s="219" t="s">
        <v>162</v>
      </c>
      <c r="AU577" s="219" t="s">
        <v>90</v>
      </c>
      <c r="AV577" s="12" t="s">
        <v>23</v>
      </c>
      <c r="AW577" s="12" t="s">
        <v>41</v>
      </c>
      <c r="AX577" s="12" t="s">
        <v>79</v>
      </c>
      <c r="AY577" s="219" t="s">
        <v>151</v>
      </c>
    </row>
    <row r="578" spans="2:51" s="13" customFormat="1" x14ac:dyDescent="0.3">
      <c r="B578" s="220"/>
      <c r="C578" s="221"/>
      <c r="D578" s="207" t="s">
        <v>162</v>
      </c>
      <c r="E578" s="232" t="s">
        <v>77</v>
      </c>
      <c r="F578" s="233" t="s">
        <v>615</v>
      </c>
      <c r="G578" s="221"/>
      <c r="H578" s="234">
        <v>14.4</v>
      </c>
      <c r="I578" s="226"/>
      <c r="J578" s="221"/>
      <c r="K578" s="221"/>
      <c r="L578" s="227"/>
      <c r="M578" s="228"/>
      <c r="N578" s="229"/>
      <c r="O578" s="229"/>
      <c r="P578" s="229"/>
      <c r="Q578" s="229"/>
      <c r="R578" s="229"/>
      <c r="S578" s="229"/>
      <c r="T578" s="230"/>
      <c r="AT578" s="231" t="s">
        <v>162</v>
      </c>
      <c r="AU578" s="231" t="s">
        <v>90</v>
      </c>
      <c r="AV578" s="13" t="s">
        <v>90</v>
      </c>
      <c r="AW578" s="13" t="s">
        <v>41</v>
      </c>
      <c r="AX578" s="13" t="s">
        <v>79</v>
      </c>
      <c r="AY578" s="231" t="s">
        <v>151</v>
      </c>
    </row>
    <row r="579" spans="2:51" s="12" customFormat="1" x14ac:dyDescent="0.3">
      <c r="B579" s="209"/>
      <c r="C579" s="210"/>
      <c r="D579" s="207" t="s">
        <v>162</v>
      </c>
      <c r="E579" s="211" t="s">
        <v>77</v>
      </c>
      <c r="F579" s="212" t="s">
        <v>232</v>
      </c>
      <c r="G579" s="210"/>
      <c r="H579" s="213" t="s">
        <v>77</v>
      </c>
      <c r="I579" s="214"/>
      <c r="J579" s="210"/>
      <c r="K579" s="210"/>
      <c r="L579" s="215"/>
      <c r="M579" s="216"/>
      <c r="N579" s="217"/>
      <c r="O579" s="217"/>
      <c r="P579" s="217"/>
      <c r="Q579" s="217"/>
      <c r="R579" s="217"/>
      <c r="S579" s="217"/>
      <c r="T579" s="218"/>
      <c r="AT579" s="219" t="s">
        <v>162</v>
      </c>
      <c r="AU579" s="219" t="s">
        <v>90</v>
      </c>
      <c r="AV579" s="12" t="s">
        <v>23</v>
      </c>
      <c r="AW579" s="12" t="s">
        <v>41</v>
      </c>
      <c r="AX579" s="12" t="s">
        <v>79</v>
      </c>
      <c r="AY579" s="219" t="s">
        <v>151</v>
      </c>
    </row>
    <row r="580" spans="2:51" s="12" customFormat="1" x14ac:dyDescent="0.3">
      <c r="B580" s="209"/>
      <c r="C580" s="210"/>
      <c r="D580" s="207" t="s">
        <v>162</v>
      </c>
      <c r="E580" s="211" t="s">
        <v>77</v>
      </c>
      <c r="F580" s="212" t="s">
        <v>403</v>
      </c>
      <c r="G580" s="210"/>
      <c r="H580" s="213" t="s">
        <v>77</v>
      </c>
      <c r="I580" s="214"/>
      <c r="J580" s="210"/>
      <c r="K580" s="210"/>
      <c r="L580" s="215"/>
      <c r="M580" s="216"/>
      <c r="N580" s="217"/>
      <c r="O580" s="217"/>
      <c r="P580" s="217"/>
      <c r="Q580" s="217"/>
      <c r="R580" s="217"/>
      <c r="S580" s="217"/>
      <c r="T580" s="218"/>
      <c r="AT580" s="219" t="s">
        <v>162</v>
      </c>
      <c r="AU580" s="219" t="s">
        <v>90</v>
      </c>
      <c r="AV580" s="12" t="s">
        <v>23</v>
      </c>
      <c r="AW580" s="12" t="s">
        <v>41</v>
      </c>
      <c r="AX580" s="12" t="s">
        <v>79</v>
      </c>
      <c r="AY580" s="219" t="s">
        <v>151</v>
      </c>
    </row>
    <row r="581" spans="2:51" s="13" customFormat="1" x14ac:dyDescent="0.3">
      <c r="B581" s="220"/>
      <c r="C581" s="221"/>
      <c r="D581" s="207" t="s">
        <v>162</v>
      </c>
      <c r="E581" s="232" t="s">
        <v>77</v>
      </c>
      <c r="F581" s="233" t="s">
        <v>612</v>
      </c>
      <c r="G581" s="221"/>
      <c r="H581" s="234">
        <v>76.8</v>
      </c>
      <c r="I581" s="226"/>
      <c r="J581" s="221"/>
      <c r="K581" s="221"/>
      <c r="L581" s="227"/>
      <c r="M581" s="228"/>
      <c r="N581" s="229"/>
      <c r="O581" s="229"/>
      <c r="P581" s="229"/>
      <c r="Q581" s="229"/>
      <c r="R581" s="229"/>
      <c r="S581" s="229"/>
      <c r="T581" s="230"/>
      <c r="AT581" s="231" t="s">
        <v>162</v>
      </c>
      <c r="AU581" s="231" t="s">
        <v>90</v>
      </c>
      <c r="AV581" s="13" t="s">
        <v>90</v>
      </c>
      <c r="AW581" s="13" t="s">
        <v>41</v>
      </c>
      <c r="AX581" s="13" t="s">
        <v>79</v>
      </c>
      <c r="AY581" s="231" t="s">
        <v>151</v>
      </c>
    </row>
    <row r="582" spans="2:51" s="13" customFormat="1" x14ac:dyDescent="0.3">
      <c r="B582" s="220"/>
      <c r="C582" s="221"/>
      <c r="D582" s="207" t="s">
        <v>162</v>
      </c>
      <c r="E582" s="232" t="s">
        <v>77</v>
      </c>
      <c r="F582" s="233" t="s">
        <v>616</v>
      </c>
      <c r="G582" s="221"/>
      <c r="H582" s="234">
        <v>33.6</v>
      </c>
      <c r="I582" s="226"/>
      <c r="J582" s="221"/>
      <c r="K582" s="221"/>
      <c r="L582" s="227"/>
      <c r="M582" s="228"/>
      <c r="N582" s="229"/>
      <c r="O582" s="229"/>
      <c r="P582" s="229"/>
      <c r="Q582" s="229"/>
      <c r="R582" s="229"/>
      <c r="S582" s="229"/>
      <c r="T582" s="230"/>
      <c r="AT582" s="231" t="s">
        <v>162</v>
      </c>
      <c r="AU582" s="231" t="s">
        <v>90</v>
      </c>
      <c r="AV582" s="13" t="s">
        <v>90</v>
      </c>
      <c r="AW582" s="13" t="s">
        <v>41</v>
      </c>
      <c r="AX582" s="13" t="s">
        <v>79</v>
      </c>
      <c r="AY582" s="231" t="s">
        <v>151</v>
      </c>
    </row>
    <row r="583" spans="2:51" s="13" customFormat="1" x14ac:dyDescent="0.3">
      <c r="B583" s="220"/>
      <c r="C583" s="221"/>
      <c r="D583" s="207" t="s">
        <v>162</v>
      </c>
      <c r="E583" s="232" t="s">
        <v>77</v>
      </c>
      <c r="F583" s="233" t="s">
        <v>617</v>
      </c>
      <c r="G583" s="221"/>
      <c r="H583" s="234">
        <v>37.799999999999997</v>
      </c>
      <c r="I583" s="226"/>
      <c r="J583" s="221"/>
      <c r="K583" s="221"/>
      <c r="L583" s="227"/>
      <c r="M583" s="228"/>
      <c r="N583" s="229"/>
      <c r="O583" s="229"/>
      <c r="P583" s="229"/>
      <c r="Q583" s="229"/>
      <c r="R583" s="229"/>
      <c r="S583" s="229"/>
      <c r="T583" s="230"/>
      <c r="AT583" s="231" t="s">
        <v>162</v>
      </c>
      <c r="AU583" s="231" t="s">
        <v>90</v>
      </c>
      <c r="AV583" s="13" t="s">
        <v>90</v>
      </c>
      <c r="AW583" s="13" t="s">
        <v>41</v>
      </c>
      <c r="AX583" s="13" t="s">
        <v>79</v>
      </c>
      <c r="AY583" s="231" t="s">
        <v>151</v>
      </c>
    </row>
    <row r="584" spans="2:51" s="13" customFormat="1" x14ac:dyDescent="0.3">
      <c r="B584" s="220"/>
      <c r="C584" s="221"/>
      <c r="D584" s="207" t="s">
        <v>162</v>
      </c>
      <c r="E584" s="232" t="s">
        <v>77</v>
      </c>
      <c r="F584" s="233" t="s">
        <v>618</v>
      </c>
      <c r="G584" s="221"/>
      <c r="H584" s="234">
        <v>36</v>
      </c>
      <c r="I584" s="226"/>
      <c r="J584" s="221"/>
      <c r="K584" s="221"/>
      <c r="L584" s="227"/>
      <c r="M584" s="228"/>
      <c r="N584" s="229"/>
      <c r="O584" s="229"/>
      <c r="P584" s="229"/>
      <c r="Q584" s="229"/>
      <c r="R584" s="229"/>
      <c r="S584" s="229"/>
      <c r="T584" s="230"/>
      <c r="AT584" s="231" t="s">
        <v>162</v>
      </c>
      <c r="AU584" s="231" t="s">
        <v>90</v>
      </c>
      <c r="AV584" s="13" t="s">
        <v>90</v>
      </c>
      <c r="AW584" s="13" t="s">
        <v>41</v>
      </c>
      <c r="AX584" s="13" t="s">
        <v>79</v>
      </c>
      <c r="AY584" s="231" t="s">
        <v>151</v>
      </c>
    </row>
    <row r="585" spans="2:51" s="13" customFormat="1" x14ac:dyDescent="0.3">
      <c r="B585" s="220"/>
      <c r="C585" s="221"/>
      <c r="D585" s="207" t="s">
        <v>162</v>
      </c>
      <c r="E585" s="232" t="s">
        <v>77</v>
      </c>
      <c r="F585" s="233" t="s">
        <v>619</v>
      </c>
      <c r="G585" s="221"/>
      <c r="H585" s="234">
        <v>5.6</v>
      </c>
      <c r="I585" s="226"/>
      <c r="J585" s="221"/>
      <c r="K585" s="221"/>
      <c r="L585" s="227"/>
      <c r="M585" s="228"/>
      <c r="N585" s="229"/>
      <c r="O585" s="229"/>
      <c r="P585" s="229"/>
      <c r="Q585" s="229"/>
      <c r="R585" s="229"/>
      <c r="S585" s="229"/>
      <c r="T585" s="230"/>
      <c r="AT585" s="231" t="s">
        <v>162</v>
      </c>
      <c r="AU585" s="231" t="s">
        <v>90</v>
      </c>
      <c r="AV585" s="13" t="s">
        <v>90</v>
      </c>
      <c r="AW585" s="13" t="s">
        <v>41</v>
      </c>
      <c r="AX585" s="13" t="s">
        <v>79</v>
      </c>
      <c r="AY585" s="231" t="s">
        <v>151</v>
      </c>
    </row>
    <row r="586" spans="2:51" s="13" customFormat="1" x14ac:dyDescent="0.3">
      <c r="B586" s="220"/>
      <c r="C586" s="221"/>
      <c r="D586" s="207" t="s">
        <v>162</v>
      </c>
      <c r="E586" s="232" t="s">
        <v>77</v>
      </c>
      <c r="F586" s="233" t="s">
        <v>620</v>
      </c>
      <c r="G586" s="221"/>
      <c r="H586" s="234">
        <v>67.2</v>
      </c>
      <c r="I586" s="226"/>
      <c r="J586" s="221"/>
      <c r="K586" s="221"/>
      <c r="L586" s="227"/>
      <c r="M586" s="228"/>
      <c r="N586" s="229"/>
      <c r="O586" s="229"/>
      <c r="P586" s="229"/>
      <c r="Q586" s="229"/>
      <c r="R586" s="229"/>
      <c r="S586" s="229"/>
      <c r="T586" s="230"/>
      <c r="AT586" s="231" t="s">
        <v>162</v>
      </c>
      <c r="AU586" s="231" t="s">
        <v>90</v>
      </c>
      <c r="AV586" s="13" t="s">
        <v>90</v>
      </c>
      <c r="AW586" s="13" t="s">
        <v>41</v>
      </c>
      <c r="AX586" s="13" t="s">
        <v>79</v>
      </c>
      <c r="AY586" s="231" t="s">
        <v>151</v>
      </c>
    </row>
    <row r="587" spans="2:51" s="13" customFormat="1" x14ac:dyDescent="0.3">
      <c r="B587" s="220"/>
      <c r="C587" s="221"/>
      <c r="D587" s="207" t="s">
        <v>162</v>
      </c>
      <c r="E587" s="232" t="s">
        <v>77</v>
      </c>
      <c r="F587" s="233" t="s">
        <v>621</v>
      </c>
      <c r="G587" s="221"/>
      <c r="H587" s="234">
        <v>84.8</v>
      </c>
      <c r="I587" s="226"/>
      <c r="J587" s="221"/>
      <c r="K587" s="221"/>
      <c r="L587" s="227"/>
      <c r="M587" s="228"/>
      <c r="N587" s="229"/>
      <c r="O587" s="229"/>
      <c r="P587" s="229"/>
      <c r="Q587" s="229"/>
      <c r="R587" s="229"/>
      <c r="S587" s="229"/>
      <c r="T587" s="230"/>
      <c r="AT587" s="231" t="s">
        <v>162</v>
      </c>
      <c r="AU587" s="231" t="s">
        <v>90</v>
      </c>
      <c r="AV587" s="13" t="s">
        <v>90</v>
      </c>
      <c r="AW587" s="13" t="s">
        <v>41</v>
      </c>
      <c r="AX587" s="13" t="s">
        <v>79</v>
      </c>
      <c r="AY587" s="231" t="s">
        <v>151</v>
      </c>
    </row>
    <row r="588" spans="2:51" s="13" customFormat="1" x14ac:dyDescent="0.3">
      <c r="B588" s="220"/>
      <c r="C588" s="221"/>
      <c r="D588" s="207" t="s">
        <v>162</v>
      </c>
      <c r="E588" s="232" t="s">
        <v>77</v>
      </c>
      <c r="F588" s="233" t="s">
        <v>622</v>
      </c>
      <c r="G588" s="221"/>
      <c r="H588" s="234">
        <v>2.5</v>
      </c>
      <c r="I588" s="226"/>
      <c r="J588" s="221"/>
      <c r="K588" s="221"/>
      <c r="L588" s="227"/>
      <c r="M588" s="228"/>
      <c r="N588" s="229"/>
      <c r="O588" s="229"/>
      <c r="P588" s="229"/>
      <c r="Q588" s="229"/>
      <c r="R588" s="229"/>
      <c r="S588" s="229"/>
      <c r="T588" s="230"/>
      <c r="AT588" s="231" t="s">
        <v>162</v>
      </c>
      <c r="AU588" s="231" t="s">
        <v>90</v>
      </c>
      <c r="AV588" s="13" t="s">
        <v>90</v>
      </c>
      <c r="AW588" s="13" t="s">
        <v>41</v>
      </c>
      <c r="AX588" s="13" t="s">
        <v>79</v>
      </c>
      <c r="AY588" s="231" t="s">
        <v>151</v>
      </c>
    </row>
    <row r="589" spans="2:51" s="12" customFormat="1" x14ac:dyDescent="0.3">
      <c r="B589" s="209"/>
      <c r="C589" s="210"/>
      <c r="D589" s="207" t="s">
        <v>162</v>
      </c>
      <c r="E589" s="211" t="s">
        <v>77</v>
      </c>
      <c r="F589" s="212" t="s">
        <v>407</v>
      </c>
      <c r="G589" s="210"/>
      <c r="H589" s="213" t="s">
        <v>77</v>
      </c>
      <c r="I589" s="214"/>
      <c r="J589" s="210"/>
      <c r="K589" s="210"/>
      <c r="L589" s="215"/>
      <c r="M589" s="216"/>
      <c r="N589" s="217"/>
      <c r="O589" s="217"/>
      <c r="P589" s="217"/>
      <c r="Q589" s="217"/>
      <c r="R589" s="217"/>
      <c r="S589" s="217"/>
      <c r="T589" s="218"/>
      <c r="AT589" s="219" t="s">
        <v>162</v>
      </c>
      <c r="AU589" s="219" t="s">
        <v>90</v>
      </c>
      <c r="AV589" s="12" t="s">
        <v>23</v>
      </c>
      <c r="AW589" s="12" t="s">
        <v>41</v>
      </c>
      <c r="AX589" s="12" t="s">
        <v>79</v>
      </c>
      <c r="AY589" s="219" t="s">
        <v>151</v>
      </c>
    </row>
    <row r="590" spans="2:51" s="13" customFormat="1" x14ac:dyDescent="0.3">
      <c r="B590" s="220"/>
      <c r="C590" s="221"/>
      <c r="D590" s="207" t="s">
        <v>162</v>
      </c>
      <c r="E590" s="232" t="s">
        <v>77</v>
      </c>
      <c r="F590" s="233" t="s">
        <v>614</v>
      </c>
      <c r="G590" s="221"/>
      <c r="H590" s="234">
        <v>5.25</v>
      </c>
      <c r="I590" s="226"/>
      <c r="J590" s="221"/>
      <c r="K590" s="221"/>
      <c r="L590" s="227"/>
      <c r="M590" s="228"/>
      <c r="N590" s="229"/>
      <c r="O590" s="229"/>
      <c r="P590" s="229"/>
      <c r="Q590" s="229"/>
      <c r="R590" s="229"/>
      <c r="S590" s="229"/>
      <c r="T590" s="230"/>
      <c r="AT590" s="231" t="s">
        <v>162</v>
      </c>
      <c r="AU590" s="231" t="s">
        <v>90</v>
      </c>
      <c r="AV590" s="13" t="s">
        <v>90</v>
      </c>
      <c r="AW590" s="13" t="s">
        <v>41</v>
      </c>
      <c r="AX590" s="13" t="s">
        <v>79</v>
      </c>
      <c r="AY590" s="231" t="s">
        <v>151</v>
      </c>
    </row>
    <row r="591" spans="2:51" s="12" customFormat="1" x14ac:dyDescent="0.3">
      <c r="B591" s="209"/>
      <c r="C591" s="210"/>
      <c r="D591" s="207" t="s">
        <v>162</v>
      </c>
      <c r="E591" s="211" t="s">
        <v>77</v>
      </c>
      <c r="F591" s="212" t="s">
        <v>409</v>
      </c>
      <c r="G591" s="210"/>
      <c r="H591" s="213" t="s">
        <v>77</v>
      </c>
      <c r="I591" s="214"/>
      <c r="J591" s="210"/>
      <c r="K591" s="210"/>
      <c r="L591" s="215"/>
      <c r="M591" s="216"/>
      <c r="N591" s="217"/>
      <c r="O591" s="217"/>
      <c r="P591" s="217"/>
      <c r="Q591" s="217"/>
      <c r="R591" s="217"/>
      <c r="S591" s="217"/>
      <c r="T591" s="218"/>
      <c r="AT591" s="219" t="s">
        <v>162</v>
      </c>
      <c r="AU591" s="219" t="s">
        <v>90</v>
      </c>
      <c r="AV591" s="12" t="s">
        <v>23</v>
      </c>
      <c r="AW591" s="12" t="s">
        <v>41</v>
      </c>
      <c r="AX591" s="12" t="s">
        <v>79</v>
      </c>
      <c r="AY591" s="219" t="s">
        <v>151</v>
      </c>
    </row>
    <row r="592" spans="2:51" s="13" customFormat="1" x14ac:dyDescent="0.3">
      <c r="B592" s="220"/>
      <c r="C592" s="221"/>
      <c r="D592" s="207" t="s">
        <v>162</v>
      </c>
      <c r="E592" s="232" t="s">
        <v>77</v>
      </c>
      <c r="F592" s="233" t="s">
        <v>623</v>
      </c>
      <c r="G592" s="221"/>
      <c r="H592" s="234">
        <v>6.6</v>
      </c>
      <c r="I592" s="226"/>
      <c r="J592" s="221"/>
      <c r="K592" s="221"/>
      <c r="L592" s="227"/>
      <c r="M592" s="228"/>
      <c r="N592" s="229"/>
      <c r="O592" s="229"/>
      <c r="P592" s="229"/>
      <c r="Q592" s="229"/>
      <c r="R592" s="229"/>
      <c r="S592" s="229"/>
      <c r="T592" s="230"/>
      <c r="AT592" s="231" t="s">
        <v>162</v>
      </c>
      <c r="AU592" s="231" t="s">
        <v>90</v>
      </c>
      <c r="AV592" s="13" t="s">
        <v>90</v>
      </c>
      <c r="AW592" s="13" t="s">
        <v>41</v>
      </c>
      <c r="AX592" s="13" t="s">
        <v>79</v>
      </c>
      <c r="AY592" s="231" t="s">
        <v>151</v>
      </c>
    </row>
    <row r="593" spans="2:65" s="13" customFormat="1" x14ac:dyDescent="0.3">
      <c r="B593" s="220"/>
      <c r="C593" s="221"/>
      <c r="D593" s="207" t="s">
        <v>162</v>
      </c>
      <c r="E593" s="232" t="s">
        <v>77</v>
      </c>
      <c r="F593" s="233" t="s">
        <v>624</v>
      </c>
      <c r="G593" s="221"/>
      <c r="H593" s="234">
        <v>6</v>
      </c>
      <c r="I593" s="226"/>
      <c r="J593" s="221"/>
      <c r="K593" s="221"/>
      <c r="L593" s="227"/>
      <c r="M593" s="228"/>
      <c r="N593" s="229"/>
      <c r="O593" s="229"/>
      <c r="P593" s="229"/>
      <c r="Q593" s="229"/>
      <c r="R593" s="229"/>
      <c r="S593" s="229"/>
      <c r="T593" s="230"/>
      <c r="AT593" s="231" t="s">
        <v>162</v>
      </c>
      <c r="AU593" s="231" t="s">
        <v>90</v>
      </c>
      <c r="AV593" s="13" t="s">
        <v>90</v>
      </c>
      <c r="AW593" s="13" t="s">
        <v>41</v>
      </c>
      <c r="AX593" s="13" t="s">
        <v>79</v>
      </c>
      <c r="AY593" s="231" t="s">
        <v>151</v>
      </c>
    </row>
    <row r="594" spans="2:65" s="13" customFormat="1" x14ac:dyDescent="0.3">
      <c r="B594" s="220"/>
      <c r="C594" s="221"/>
      <c r="D594" s="207" t="s">
        <v>162</v>
      </c>
      <c r="E594" s="232" t="s">
        <v>77</v>
      </c>
      <c r="F594" s="233" t="s">
        <v>625</v>
      </c>
      <c r="G594" s="221"/>
      <c r="H594" s="234">
        <v>5.4</v>
      </c>
      <c r="I594" s="226"/>
      <c r="J594" s="221"/>
      <c r="K594" s="221"/>
      <c r="L594" s="227"/>
      <c r="M594" s="228"/>
      <c r="N594" s="229"/>
      <c r="O594" s="229"/>
      <c r="P594" s="229"/>
      <c r="Q594" s="229"/>
      <c r="R594" s="229"/>
      <c r="S594" s="229"/>
      <c r="T594" s="230"/>
      <c r="AT594" s="231" t="s">
        <v>162</v>
      </c>
      <c r="AU594" s="231" t="s">
        <v>90</v>
      </c>
      <c r="AV594" s="13" t="s">
        <v>90</v>
      </c>
      <c r="AW594" s="13" t="s">
        <v>41</v>
      </c>
      <c r="AX594" s="13" t="s">
        <v>79</v>
      </c>
      <c r="AY594" s="231" t="s">
        <v>151</v>
      </c>
    </row>
    <row r="595" spans="2:65" s="15" customFormat="1" x14ac:dyDescent="0.3">
      <c r="B595" s="260"/>
      <c r="C595" s="261"/>
      <c r="D595" s="207" t="s">
        <v>162</v>
      </c>
      <c r="E595" s="262" t="s">
        <v>77</v>
      </c>
      <c r="F595" s="263" t="s">
        <v>321</v>
      </c>
      <c r="G595" s="261"/>
      <c r="H595" s="264">
        <v>591.04999999999995</v>
      </c>
      <c r="I595" s="265"/>
      <c r="J595" s="261"/>
      <c r="K595" s="261"/>
      <c r="L595" s="266"/>
      <c r="M595" s="267"/>
      <c r="N595" s="268"/>
      <c r="O595" s="268"/>
      <c r="P595" s="268"/>
      <c r="Q595" s="268"/>
      <c r="R595" s="268"/>
      <c r="S595" s="268"/>
      <c r="T595" s="269"/>
      <c r="AT595" s="270" t="s">
        <v>162</v>
      </c>
      <c r="AU595" s="270" t="s">
        <v>90</v>
      </c>
      <c r="AV595" s="15" t="s">
        <v>175</v>
      </c>
      <c r="AW595" s="15" t="s">
        <v>41</v>
      </c>
      <c r="AX595" s="15" t="s">
        <v>79</v>
      </c>
      <c r="AY595" s="270" t="s">
        <v>151</v>
      </c>
    </row>
    <row r="596" spans="2:65" s="12" customFormat="1" x14ac:dyDescent="0.3">
      <c r="B596" s="209"/>
      <c r="C596" s="210"/>
      <c r="D596" s="207" t="s">
        <v>162</v>
      </c>
      <c r="E596" s="211" t="s">
        <v>77</v>
      </c>
      <c r="F596" s="212" t="s">
        <v>626</v>
      </c>
      <c r="G596" s="210"/>
      <c r="H596" s="213" t="s">
        <v>77</v>
      </c>
      <c r="I596" s="214"/>
      <c r="J596" s="210"/>
      <c r="K596" s="210"/>
      <c r="L596" s="215"/>
      <c r="M596" s="216"/>
      <c r="N596" s="217"/>
      <c r="O596" s="217"/>
      <c r="P596" s="217"/>
      <c r="Q596" s="217"/>
      <c r="R596" s="217"/>
      <c r="S596" s="217"/>
      <c r="T596" s="218"/>
      <c r="AT596" s="219" t="s">
        <v>162</v>
      </c>
      <c r="AU596" s="219" t="s">
        <v>90</v>
      </c>
      <c r="AV596" s="12" t="s">
        <v>23</v>
      </c>
      <c r="AW596" s="12" t="s">
        <v>41</v>
      </c>
      <c r="AX596" s="12" t="s">
        <v>79</v>
      </c>
      <c r="AY596" s="219" t="s">
        <v>151</v>
      </c>
    </row>
    <row r="597" spans="2:65" s="13" customFormat="1" x14ac:dyDescent="0.3">
      <c r="B597" s="220"/>
      <c r="C597" s="221"/>
      <c r="D597" s="207" t="s">
        <v>162</v>
      </c>
      <c r="E597" s="232" t="s">
        <v>77</v>
      </c>
      <c r="F597" s="233" t="s">
        <v>1550</v>
      </c>
      <c r="G597" s="221"/>
      <c r="H597" s="234">
        <v>51.8</v>
      </c>
      <c r="I597" s="226"/>
      <c r="J597" s="221"/>
      <c r="K597" s="221"/>
      <c r="L597" s="227"/>
      <c r="M597" s="228"/>
      <c r="N597" s="229"/>
      <c r="O597" s="229"/>
      <c r="P597" s="229"/>
      <c r="Q597" s="229"/>
      <c r="R597" s="229"/>
      <c r="S597" s="229"/>
      <c r="T597" s="230"/>
      <c r="AT597" s="231" t="s">
        <v>162</v>
      </c>
      <c r="AU597" s="231" t="s">
        <v>90</v>
      </c>
      <c r="AV597" s="13" t="s">
        <v>90</v>
      </c>
      <c r="AW597" s="13" t="s">
        <v>41</v>
      </c>
      <c r="AX597" s="13" t="s">
        <v>79</v>
      </c>
      <c r="AY597" s="231" t="s">
        <v>151</v>
      </c>
    </row>
    <row r="598" spans="2:65" s="13" customFormat="1" x14ac:dyDescent="0.3">
      <c r="B598" s="220"/>
      <c r="C598" s="221"/>
      <c r="D598" s="207" t="s">
        <v>162</v>
      </c>
      <c r="E598" s="232" t="s">
        <v>77</v>
      </c>
      <c r="F598" s="233" t="s">
        <v>628</v>
      </c>
      <c r="G598" s="221"/>
      <c r="H598" s="234">
        <v>11</v>
      </c>
      <c r="I598" s="226"/>
      <c r="J598" s="221"/>
      <c r="K598" s="221"/>
      <c r="L598" s="227"/>
      <c r="M598" s="228"/>
      <c r="N598" s="229"/>
      <c r="O598" s="229"/>
      <c r="P598" s="229"/>
      <c r="Q598" s="229"/>
      <c r="R598" s="229"/>
      <c r="S598" s="229"/>
      <c r="T598" s="230"/>
      <c r="AT598" s="231" t="s">
        <v>162</v>
      </c>
      <c r="AU598" s="231" t="s">
        <v>90</v>
      </c>
      <c r="AV598" s="13" t="s">
        <v>90</v>
      </c>
      <c r="AW598" s="13" t="s">
        <v>41</v>
      </c>
      <c r="AX598" s="13" t="s">
        <v>79</v>
      </c>
      <c r="AY598" s="231" t="s">
        <v>151</v>
      </c>
    </row>
    <row r="599" spans="2:65" s="13" customFormat="1" x14ac:dyDescent="0.3">
      <c r="B599" s="220"/>
      <c r="C599" s="221"/>
      <c r="D599" s="207" t="s">
        <v>162</v>
      </c>
      <c r="E599" s="232" t="s">
        <v>77</v>
      </c>
      <c r="F599" s="233" t="s">
        <v>629</v>
      </c>
      <c r="G599" s="221"/>
      <c r="H599" s="234">
        <v>119.52</v>
      </c>
      <c r="I599" s="226"/>
      <c r="J599" s="221"/>
      <c r="K599" s="221"/>
      <c r="L599" s="227"/>
      <c r="M599" s="228"/>
      <c r="N599" s="229"/>
      <c r="O599" s="229"/>
      <c r="P599" s="229"/>
      <c r="Q599" s="229"/>
      <c r="R599" s="229"/>
      <c r="S599" s="229"/>
      <c r="T599" s="230"/>
      <c r="AT599" s="231" t="s">
        <v>162</v>
      </c>
      <c r="AU599" s="231" t="s">
        <v>90</v>
      </c>
      <c r="AV599" s="13" t="s">
        <v>90</v>
      </c>
      <c r="AW599" s="13" t="s">
        <v>41</v>
      </c>
      <c r="AX599" s="13" t="s">
        <v>79</v>
      </c>
      <c r="AY599" s="231" t="s">
        <v>151</v>
      </c>
    </row>
    <row r="600" spans="2:65" s="13" customFormat="1" x14ac:dyDescent="0.3">
      <c r="B600" s="220"/>
      <c r="C600" s="221"/>
      <c r="D600" s="207" t="s">
        <v>162</v>
      </c>
      <c r="E600" s="232" t="s">
        <v>77</v>
      </c>
      <c r="F600" s="233" t="s">
        <v>630</v>
      </c>
      <c r="G600" s="221"/>
      <c r="H600" s="234">
        <v>21.8</v>
      </c>
      <c r="I600" s="226"/>
      <c r="J600" s="221"/>
      <c r="K600" s="221"/>
      <c r="L600" s="227"/>
      <c r="M600" s="228"/>
      <c r="N600" s="229"/>
      <c r="O600" s="229"/>
      <c r="P600" s="229"/>
      <c r="Q600" s="229"/>
      <c r="R600" s="229"/>
      <c r="S600" s="229"/>
      <c r="T600" s="230"/>
      <c r="AT600" s="231" t="s">
        <v>162</v>
      </c>
      <c r="AU600" s="231" t="s">
        <v>90</v>
      </c>
      <c r="AV600" s="13" t="s">
        <v>90</v>
      </c>
      <c r="AW600" s="13" t="s">
        <v>41</v>
      </c>
      <c r="AX600" s="13" t="s">
        <v>79</v>
      </c>
      <c r="AY600" s="231" t="s">
        <v>151</v>
      </c>
    </row>
    <row r="601" spans="2:65" s="13" customFormat="1" x14ac:dyDescent="0.3">
      <c r="B601" s="220"/>
      <c r="C601" s="221"/>
      <c r="D601" s="207" t="s">
        <v>162</v>
      </c>
      <c r="E601" s="232" t="s">
        <v>77</v>
      </c>
      <c r="F601" s="233" t="s">
        <v>631</v>
      </c>
      <c r="G601" s="221"/>
      <c r="H601" s="234">
        <v>2.8</v>
      </c>
      <c r="I601" s="226"/>
      <c r="J601" s="221"/>
      <c r="K601" s="221"/>
      <c r="L601" s="227"/>
      <c r="M601" s="228"/>
      <c r="N601" s="229"/>
      <c r="O601" s="229"/>
      <c r="P601" s="229"/>
      <c r="Q601" s="229"/>
      <c r="R601" s="229"/>
      <c r="S601" s="229"/>
      <c r="T601" s="230"/>
      <c r="AT601" s="231" t="s">
        <v>162</v>
      </c>
      <c r="AU601" s="231" t="s">
        <v>90</v>
      </c>
      <c r="AV601" s="13" t="s">
        <v>90</v>
      </c>
      <c r="AW601" s="13" t="s">
        <v>41</v>
      </c>
      <c r="AX601" s="13" t="s">
        <v>79</v>
      </c>
      <c r="AY601" s="231" t="s">
        <v>151</v>
      </c>
    </row>
    <row r="602" spans="2:65" s="15" customFormat="1" x14ac:dyDescent="0.3">
      <c r="B602" s="260"/>
      <c r="C602" s="261"/>
      <c r="D602" s="207" t="s">
        <v>162</v>
      </c>
      <c r="E602" s="262" t="s">
        <v>77</v>
      </c>
      <c r="F602" s="263" t="s">
        <v>321</v>
      </c>
      <c r="G602" s="261"/>
      <c r="H602" s="264">
        <v>206.92</v>
      </c>
      <c r="I602" s="265"/>
      <c r="J602" s="261"/>
      <c r="K602" s="261"/>
      <c r="L602" s="266"/>
      <c r="M602" s="267"/>
      <c r="N602" s="268"/>
      <c r="O602" s="268"/>
      <c r="P602" s="268"/>
      <c r="Q602" s="268"/>
      <c r="R602" s="268"/>
      <c r="S602" s="268"/>
      <c r="T602" s="269"/>
      <c r="AT602" s="270" t="s">
        <v>162</v>
      </c>
      <c r="AU602" s="270" t="s">
        <v>90</v>
      </c>
      <c r="AV602" s="15" t="s">
        <v>175</v>
      </c>
      <c r="AW602" s="15" t="s">
        <v>41</v>
      </c>
      <c r="AX602" s="15" t="s">
        <v>79</v>
      </c>
      <c r="AY602" s="270" t="s">
        <v>151</v>
      </c>
    </row>
    <row r="603" spans="2:65" s="14" customFormat="1" x14ac:dyDescent="0.3">
      <c r="B603" s="235"/>
      <c r="C603" s="236"/>
      <c r="D603" s="207" t="s">
        <v>162</v>
      </c>
      <c r="E603" s="257" t="s">
        <v>77</v>
      </c>
      <c r="F603" s="258" t="s">
        <v>174</v>
      </c>
      <c r="G603" s="236"/>
      <c r="H603" s="259">
        <v>797.97</v>
      </c>
      <c r="I603" s="240"/>
      <c r="J603" s="236"/>
      <c r="K603" s="236"/>
      <c r="L603" s="241"/>
      <c r="M603" s="242"/>
      <c r="N603" s="243"/>
      <c r="O603" s="243"/>
      <c r="P603" s="243"/>
      <c r="Q603" s="243"/>
      <c r="R603" s="243"/>
      <c r="S603" s="243"/>
      <c r="T603" s="244"/>
      <c r="AT603" s="245" t="s">
        <v>162</v>
      </c>
      <c r="AU603" s="245" t="s">
        <v>90</v>
      </c>
      <c r="AV603" s="14" t="s">
        <v>158</v>
      </c>
      <c r="AW603" s="14" t="s">
        <v>41</v>
      </c>
      <c r="AX603" s="14" t="s">
        <v>23</v>
      </c>
      <c r="AY603" s="245" t="s">
        <v>151</v>
      </c>
    </row>
    <row r="604" spans="2:65" s="13" customFormat="1" x14ac:dyDescent="0.3">
      <c r="B604" s="220"/>
      <c r="C604" s="221"/>
      <c r="D604" s="222" t="s">
        <v>162</v>
      </c>
      <c r="E604" s="221"/>
      <c r="F604" s="224" t="s">
        <v>632</v>
      </c>
      <c r="G604" s="221"/>
      <c r="H604" s="225">
        <v>837.86900000000003</v>
      </c>
      <c r="I604" s="226"/>
      <c r="J604" s="221"/>
      <c r="K604" s="221"/>
      <c r="L604" s="227"/>
      <c r="M604" s="228"/>
      <c r="N604" s="229"/>
      <c r="O604" s="229"/>
      <c r="P604" s="229"/>
      <c r="Q604" s="229"/>
      <c r="R604" s="229"/>
      <c r="S604" s="229"/>
      <c r="T604" s="230"/>
      <c r="AT604" s="231" t="s">
        <v>162</v>
      </c>
      <c r="AU604" s="231" t="s">
        <v>90</v>
      </c>
      <c r="AV604" s="13" t="s">
        <v>90</v>
      </c>
      <c r="AW604" s="13" t="s">
        <v>4</v>
      </c>
      <c r="AX604" s="13" t="s">
        <v>23</v>
      </c>
      <c r="AY604" s="231" t="s">
        <v>151</v>
      </c>
    </row>
    <row r="605" spans="2:65" s="1" customFormat="1" ht="22.5" customHeight="1" x14ac:dyDescent="0.3">
      <c r="B605" s="36"/>
      <c r="C605" s="247" t="s">
        <v>633</v>
      </c>
      <c r="D605" s="247" t="s">
        <v>209</v>
      </c>
      <c r="E605" s="248" t="s">
        <v>634</v>
      </c>
      <c r="F605" s="249" t="s">
        <v>635</v>
      </c>
      <c r="G605" s="250" t="s">
        <v>252</v>
      </c>
      <c r="H605" s="251">
        <v>54.39</v>
      </c>
      <c r="I605" s="252"/>
      <c r="J605" s="253">
        <f>ROUND(I605*H605,2)</f>
        <v>0</v>
      </c>
      <c r="K605" s="249" t="s">
        <v>157</v>
      </c>
      <c r="L605" s="254"/>
      <c r="M605" s="255" t="s">
        <v>77</v>
      </c>
      <c r="N605" s="256" t="s">
        <v>50</v>
      </c>
      <c r="O605" s="37"/>
      <c r="P605" s="204">
        <f>O605*H605</f>
        <v>0</v>
      </c>
      <c r="Q605" s="204">
        <v>5.0000000000000001E-4</v>
      </c>
      <c r="R605" s="204">
        <f>Q605*H605</f>
        <v>2.7195E-2</v>
      </c>
      <c r="S605" s="204">
        <v>0</v>
      </c>
      <c r="T605" s="205">
        <f>S605*H605</f>
        <v>0</v>
      </c>
      <c r="AR605" s="19" t="s">
        <v>208</v>
      </c>
      <c r="AT605" s="19" t="s">
        <v>209</v>
      </c>
      <c r="AU605" s="19" t="s">
        <v>90</v>
      </c>
      <c r="AY605" s="19" t="s">
        <v>151</v>
      </c>
      <c r="BE605" s="206">
        <f>IF(N605="základní",J605,0)</f>
        <v>0</v>
      </c>
      <c r="BF605" s="206">
        <f>IF(N605="snížená",J605,0)</f>
        <v>0</v>
      </c>
      <c r="BG605" s="206">
        <f>IF(N605="zákl. přenesená",J605,0)</f>
        <v>0</v>
      </c>
      <c r="BH605" s="206">
        <f>IF(N605="sníž. přenesená",J605,0)</f>
        <v>0</v>
      </c>
      <c r="BI605" s="206">
        <f>IF(N605="nulová",J605,0)</f>
        <v>0</v>
      </c>
      <c r="BJ605" s="19" t="s">
        <v>90</v>
      </c>
      <c r="BK605" s="206">
        <f>ROUND(I605*H605,2)</f>
        <v>0</v>
      </c>
      <c r="BL605" s="19" t="s">
        <v>158</v>
      </c>
      <c r="BM605" s="19" t="s">
        <v>636</v>
      </c>
    </row>
    <row r="606" spans="2:65" s="1" customFormat="1" ht="27" x14ac:dyDescent="0.3">
      <c r="B606" s="36"/>
      <c r="C606" s="58"/>
      <c r="D606" s="207" t="s">
        <v>160</v>
      </c>
      <c r="E606" s="58"/>
      <c r="F606" s="208" t="s">
        <v>637</v>
      </c>
      <c r="G606" s="58"/>
      <c r="H606" s="58"/>
      <c r="I606" s="163"/>
      <c r="J606" s="58"/>
      <c r="K606" s="58"/>
      <c r="L606" s="56"/>
      <c r="M606" s="73"/>
      <c r="N606" s="37"/>
      <c r="O606" s="37"/>
      <c r="P606" s="37"/>
      <c r="Q606" s="37"/>
      <c r="R606" s="37"/>
      <c r="S606" s="37"/>
      <c r="T606" s="74"/>
      <c r="AT606" s="19" t="s">
        <v>160</v>
      </c>
      <c r="AU606" s="19" t="s">
        <v>90</v>
      </c>
    </row>
    <row r="607" spans="2:65" s="12" customFormat="1" x14ac:dyDescent="0.3">
      <c r="B607" s="209"/>
      <c r="C607" s="210"/>
      <c r="D607" s="207" t="s">
        <v>162</v>
      </c>
      <c r="E607" s="211" t="s">
        <v>77</v>
      </c>
      <c r="F607" s="212" t="s">
        <v>163</v>
      </c>
      <c r="G607" s="210"/>
      <c r="H607" s="213" t="s">
        <v>77</v>
      </c>
      <c r="I607" s="214"/>
      <c r="J607" s="210"/>
      <c r="K607" s="210"/>
      <c r="L607" s="215"/>
      <c r="M607" s="216"/>
      <c r="N607" s="217"/>
      <c r="O607" s="217"/>
      <c r="P607" s="217"/>
      <c r="Q607" s="217"/>
      <c r="R607" s="217"/>
      <c r="S607" s="217"/>
      <c r="T607" s="218"/>
      <c r="AT607" s="219" t="s">
        <v>162</v>
      </c>
      <c r="AU607" s="219" t="s">
        <v>90</v>
      </c>
      <c r="AV607" s="12" t="s">
        <v>23</v>
      </c>
      <c r="AW607" s="12" t="s">
        <v>41</v>
      </c>
      <c r="AX607" s="12" t="s">
        <v>79</v>
      </c>
      <c r="AY607" s="219" t="s">
        <v>151</v>
      </c>
    </row>
    <row r="608" spans="2:65" s="13" customFormat="1" x14ac:dyDescent="0.3">
      <c r="B608" s="220"/>
      <c r="C608" s="221"/>
      <c r="D608" s="207" t="s">
        <v>162</v>
      </c>
      <c r="E608" s="232" t="s">
        <v>77</v>
      </c>
      <c r="F608" s="233" t="s">
        <v>638</v>
      </c>
      <c r="G608" s="221"/>
      <c r="H608" s="234">
        <v>51.8</v>
      </c>
      <c r="I608" s="226"/>
      <c r="J608" s="221"/>
      <c r="K608" s="221"/>
      <c r="L608" s="227"/>
      <c r="M608" s="228"/>
      <c r="N608" s="229"/>
      <c r="O608" s="229"/>
      <c r="P608" s="229"/>
      <c r="Q608" s="229"/>
      <c r="R608" s="229"/>
      <c r="S608" s="229"/>
      <c r="T608" s="230"/>
      <c r="AT608" s="231" t="s">
        <v>162</v>
      </c>
      <c r="AU608" s="231" t="s">
        <v>90</v>
      </c>
      <c r="AV608" s="13" t="s">
        <v>90</v>
      </c>
      <c r="AW608" s="13" t="s">
        <v>41</v>
      </c>
      <c r="AX608" s="13" t="s">
        <v>23</v>
      </c>
      <c r="AY608" s="231" t="s">
        <v>151</v>
      </c>
    </row>
    <row r="609" spans="2:65" s="13" customFormat="1" x14ac:dyDescent="0.3">
      <c r="B609" s="220"/>
      <c r="C609" s="221"/>
      <c r="D609" s="222" t="s">
        <v>162</v>
      </c>
      <c r="E609" s="221"/>
      <c r="F609" s="224" t="s">
        <v>639</v>
      </c>
      <c r="G609" s="221"/>
      <c r="H609" s="225">
        <v>54.39</v>
      </c>
      <c r="I609" s="226"/>
      <c r="J609" s="221"/>
      <c r="K609" s="221"/>
      <c r="L609" s="227"/>
      <c r="M609" s="228"/>
      <c r="N609" s="229"/>
      <c r="O609" s="229"/>
      <c r="P609" s="229"/>
      <c r="Q609" s="229"/>
      <c r="R609" s="229"/>
      <c r="S609" s="229"/>
      <c r="T609" s="230"/>
      <c r="AT609" s="231" t="s">
        <v>162</v>
      </c>
      <c r="AU609" s="231" t="s">
        <v>90</v>
      </c>
      <c r="AV609" s="13" t="s">
        <v>90</v>
      </c>
      <c r="AW609" s="13" t="s">
        <v>4</v>
      </c>
      <c r="AX609" s="13" t="s">
        <v>23</v>
      </c>
      <c r="AY609" s="231" t="s">
        <v>151</v>
      </c>
    </row>
    <row r="610" spans="2:65" s="1" customFormat="1" ht="22.5" customHeight="1" x14ac:dyDescent="0.3">
      <c r="B610" s="36"/>
      <c r="C610" s="247" t="s">
        <v>640</v>
      </c>
      <c r="D610" s="247" t="s">
        <v>209</v>
      </c>
      <c r="E610" s="248" t="s">
        <v>641</v>
      </c>
      <c r="F610" s="249" t="s">
        <v>642</v>
      </c>
      <c r="G610" s="250" t="s">
        <v>252</v>
      </c>
      <c r="H610" s="251">
        <v>620.60299999999995</v>
      </c>
      <c r="I610" s="252"/>
      <c r="J610" s="253">
        <f>ROUND(I610*H610,2)</f>
        <v>0</v>
      </c>
      <c r="K610" s="249" t="s">
        <v>157</v>
      </c>
      <c r="L610" s="254"/>
      <c r="M610" s="255" t="s">
        <v>77</v>
      </c>
      <c r="N610" s="256" t="s">
        <v>50</v>
      </c>
      <c r="O610" s="37"/>
      <c r="P610" s="204">
        <f>O610*H610</f>
        <v>0</v>
      </c>
      <c r="Q610" s="204">
        <v>3.0000000000000001E-5</v>
      </c>
      <c r="R610" s="204">
        <f>Q610*H610</f>
        <v>1.861809E-2</v>
      </c>
      <c r="S610" s="204">
        <v>0</v>
      </c>
      <c r="T610" s="205">
        <f>S610*H610</f>
        <v>0</v>
      </c>
      <c r="AR610" s="19" t="s">
        <v>208</v>
      </c>
      <c r="AT610" s="19" t="s">
        <v>209</v>
      </c>
      <c r="AU610" s="19" t="s">
        <v>90</v>
      </c>
      <c r="AY610" s="19" t="s">
        <v>151</v>
      </c>
      <c r="BE610" s="206">
        <f>IF(N610="základní",J610,0)</f>
        <v>0</v>
      </c>
      <c r="BF610" s="206">
        <f>IF(N610="snížená",J610,0)</f>
        <v>0</v>
      </c>
      <c r="BG610" s="206">
        <f>IF(N610="zákl. přenesená",J610,0)</f>
        <v>0</v>
      </c>
      <c r="BH610" s="206">
        <f>IF(N610="sníž. přenesená",J610,0)</f>
        <v>0</v>
      </c>
      <c r="BI610" s="206">
        <f>IF(N610="nulová",J610,0)</f>
        <v>0</v>
      </c>
      <c r="BJ610" s="19" t="s">
        <v>90</v>
      </c>
      <c r="BK610" s="206">
        <f>ROUND(I610*H610,2)</f>
        <v>0</v>
      </c>
      <c r="BL610" s="19" t="s">
        <v>158</v>
      </c>
      <c r="BM610" s="19" t="s">
        <v>643</v>
      </c>
    </row>
    <row r="611" spans="2:65" s="1" customFormat="1" ht="27" x14ac:dyDescent="0.3">
      <c r="B611" s="36"/>
      <c r="C611" s="58"/>
      <c r="D611" s="207" t="s">
        <v>160</v>
      </c>
      <c r="E611" s="58"/>
      <c r="F611" s="208" t="s">
        <v>644</v>
      </c>
      <c r="G611" s="58"/>
      <c r="H611" s="58"/>
      <c r="I611" s="163"/>
      <c r="J611" s="58"/>
      <c r="K611" s="58"/>
      <c r="L611" s="56"/>
      <c r="M611" s="73"/>
      <c r="N611" s="37"/>
      <c r="O611" s="37"/>
      <c r="P611" s="37"/>
      <c r="Q611" s="37"/>
      <c r="R611" s="37"/>
      <c r="S611" s="37"/>
      <c r="T611" s="74"/>
      <c r="AT611" s="19" t="s">
        <v>160</v>
      </c>
      <c r="AU611" s="19" t="s">
        <v>90</v>
      </c>
    </row>
    <row r="612" spans="2:65" s="12" customFormat="1" x14ac:dyDescent="0.3">
      <c r="B612" s="209"/>
      <c r="C612" s="210"/>
      <c r="D612" s="207" t="s">
        <v>162</v>
      </c>
      <c r="E612" s="211" t="s">
        <v>77</v>
      </c>
      <c r="F612" s="212" t="s">
        <v>163</v>
      </c>
      <c r="G612" s="210"/>
      <c r="H612" s="213" t="s">
        <v>77</v>
      </c>
      <c r="I612" s="214"/>
      <c r="J612" s="210"/>
      <c r="K612" s="210"/>
      <c r="L612" s="215"/>
      <c r="M612" s="216"/>
      <c r="N612" s="217"/>
      <c r="O612" s="217"/>
      <c r="P612" s="217"/>
      <c r="Q612" s="217"/>
      <c r="R612" s="217"/>
      <c r="S612" s="217"/>
      <c r="T612" s="218"/>
      <c r="AT612" s="219" t="s">
        <v>162</v>
      </c>
      <c r="AU612" s="219" t="s">
        <v>90</v>
      </c>
      <c r="AV612" s="12" t="s">
        <v>23</v>
      </c>
      <c r="AW612" s="12" t="s">
        <v>41</v>
      </c>
      <c r="AX612" s="12" t="s">
        <v>79</v>
      </c>
      <c r="AY612" s="219" t="s">
        <v>151</v>
      </c>
    </row>
    <row r="613" spans="2:65" s="12" customFormat="1" x14ac:dyDescent="0.3">
      <c r="B613" s="209"/>
      <c r="C613" s="210"/>
      <c r="D613" s="207" t="s">
        <v>162</v>
      </c>
      <c r="E613" s="211" t="s">
        <v>77</v>
      </c>
      <c r="F613" s="212" t="s">
        <v>610</v>
      </c>
      <c r="G613" s="210"/>
      <c r="H613" s="213" t="s">
        <v>77</v>
      </c>
      <c r="I613" s="214"/>
      <c r="J613" s="210"/>
      <c r="K613" s="210"/>
      <c r="L613" s="215"/>
      <c r="M613" s="216"/>
      <c r="N613" s="217"/>
      <c r="O613" s="217"/>
      <c r="P613" s="217"/>
      <c r="Q613" s="217"/>
      <c r="R613" s="217"/>
      <c r="S613" s="217"/>
      <c r="T613" s="218"/>
      <c r="AT613" s="219" t="s">
        <v>162</v>
      </c>
      <c r="AU613" s="219" t="s">
        <v>90</v>
      </c>
      <c r="AV613" s="12" t="s">
        <v>23</v>
      </c>
      <c r="AW613" s="12" t="s">
        <v>41</v>
      </c>
      <c r="AX613" s="12" t="s">
        <v>79</v>
      </c>
      <c r="AY613" s="219" t="s">
        <v>151</v>
      </c>
    </row>
    <row r="614" spans="2:65" s="12" customFormat="1" x14ac:dyDescent="0.3">
      <c r="B614" s="209"/>
      <c r="C614" s="210"/>
      <c r="D614" s="207" t="s">
        <v>162</v>
      </c>
      <c r="E614" s="211" t="s">
        <v>77</v>
      </c>
      <c r="F614" s="212" t="s">
        <v>229</v>
      </c>
      <c r="G614" s="210"/>
      <c r="H614" s="213" t="s">
        <v>77</v>
      </c>
      <c r="I614" s="214"/>
      <c r="J614" s="210"/>
      <c r="K614" s="210"/>
      <c r="L614" s="215"/>
      <c r="M614" s="216"/>
      <c r="N614" s="217"/>
      <c r="O614" s="217"/>
      <c r="P614" s="217"/>
      <c r="Q614" s="217"/>
      <c r="R614" s="217"/>
      <c r="S614" s="217"/>
      <c r="T614" s="218"/>
      <c r="AT614" s="219" t="s">
        <v>162</v>
      </c>
      <c r="AU614" s="219" t="s">
        <v>90</v>
      </c>
      <c r="AV614" s="12" t="s">
        <v>23</v>
      </c>
      <c r="AW614" s="12" t="s">
        <v>41</v>
      </c>
      <c r="AX614" s="12" t="s">
        <v>79</v>
      </c>
      <c r="AY614" s="219" t="s">
        <v>151</v>
      </c>
    </row>
    <row r="615" spans="2:65" s="12" customFormat="1" x14ac:dyDescent="0.3">
      <c r="B615" s="209"/>
      <c r="C615" s="210"/>
      <c r="D615" s="207" t="s">
        <v>162</v>
      </c>
      <c r="E615" s="211" t="s">
        <v>77</v>
      </c>
      <c r="F615" s="212" t="s">
        <v>403</v>
      </c>
      <c r="G615" s="210"/>
      <c r="H615" s="213" t="s">
        <v>77</v>
      </c>
      <c r="I615" s="214"/>
      <c r="J615" s="210"/>
      <c r="K615" s="210"/>
      <c r="L615" s="215"/>
      <c r="M615" s="216"/>
      <c r="N615" s="217"/>
      <c r="O615" s="217"/>
      <c r="P615" s="217"/>
      <c r="Q615" s="217"/>
      <c r="R615" s="217"/>
      <c r="S615" s="217"/>
      <c r="T615" s="218"/>
      <c r="AT615" s="219" t="s">
        <v>162</v>
      </c>
      <c r="AU615" s="219" t="s">
        <v>90</v>
      </c>
      <c r="AV615" s="12" t="s">
        <v>23</v>
      </c>
      <c r="AW615" s="12" t="s">
        <v>41</v>
      </c>
      <c r="AX615" s="12" t="s">
        <v>79</v>
      </c>
      <c r="AY615" s="219" t="s">
        <v>151</v>
      </c>
    </row>
    <row r="616" spans="2:65" s="13" customFormat="1" x14ac:dyDescent="0.3">
      <c r="B616" s="220"/>
      <c r="C616" s="221"/>
      <c r="D616" s="207" t="s">
        <v>162</v>
      </c>
      <c r="E616" s="232" t="s">
        <v>77</v>
      </c>
      <c r="F616" s="233" t="s">
        <v>611</v>
      </c>
      <c r="G616" s="221"/>
      <c r="H616" s="234">
        <v>124.2</v>
      </c>
      <c r="I616" s="226"/>
      <c r="J616" s="221"/>
      <c r="K616" s="221"/>
      <c r="L616" s="227"/>
      <c r="M616" s="228"/>
      <c r="N616" s="229"/>
      <c r="O616" s="229"/>
      <c r="P616" s="229"/>
      <c r="Q616" s="229"/>
      <c r="R616" s="229"/>
      <c r="S616" s="229"/>
      <c r="T616" s="230"/>
      <c r="AT616" s="231" t="s">
        <v>162</v>
      </c>
      <c r="AU616" s="231" t="s">
        <v>90</v>
      </c>
      <c r="AV616" s="13" t="s">
        <v>90</v>
      </c>
      <c r="AW616" s="13" t="s">
        <v>41</v>
      </c>
      <c r="AX616" s="13" t="s">
        <v>79</v>
      </c>
      <c r="AY616" s="231" t="s">
        <v>151</v>
      </c>
    </row>
    <row r="617" spans="2:65" s="13" customFormat="1" x14ac:dyDescent="0.3">
      <c r="B617" s="220"/>
      <c r="C617" s="221"/>
      <c r="D617" s="207" t="s">
        <v>162</v>
      </c>
      <c r="E617" s="232" t="s">
        <v>77</v>
      </c>
      <c r="F617" s="233" t="s">
        <v>612</v>
      </c>
      <c r="G617" s="221"/>
      <c r="H617" s="234">
        <v>76.8</v>
      </c>
      <c r="I617" s="226"/>
      <c r="J617" s="221"/>
      <c r="K617" s="221"/>
      <c r="L617" s="227"/>
      <c r="M617" s="228"/>
      <c r="N617" s="229"/>
      <c r="O617" s="229"/>
      <c r="P617" s="229"/>
      <c r="Q617" s="229"/>
      <c r="R617" s="229"/>
      <c r="S617" s="229"/>
      <c r="T617" s="230"/>
      <c r="AT617" s="231" t="s">
        <v>162</v>
      </c>
      <c r="AU617" s="231" t="s">
        <v>90</v>
      </c>
      <c r="AV617" s="13" t="s">
        <v>90</v>
      </c>
      <c r="AW617" s="13" t="s">
        <v>41</v>
      </c>
      <c r="AX617" s="13" t="s">
        <v>79</v>
      </c>
      <c r="AY617" s="231" t="s">
        <v>151</v>
      </c>
    </row>
    <row r="618" spans="2:65" s="13" customFormat="1" x14ac:dyDescent="0.3">
      <c r="B618" s="220"/>
      <c r="C618" s="221"/>
      <c r="D618" s="207" t="s">
        <v>162</v>
      </c>
      <c r="E618" s="232" t="s">
        <v>77</v>
      </c>
      <c r="F618" s="233" t="s">
        <v>613</v>
      </c>
      <c r="G618" s="221"/>
      <c r="H618" s="234">
        <v>2.85</v>
      </c>
      <c r="I618" s="226"/>
      <c r="J618" s="221"/>
      <c r="K618" s="221"/>
      <c r="L618" s="227"/>
      <c r="M618" s="228"/>
      <c r="N618" s="229"/>
      <c r="O618" s="229"/>
      <c r="P618" s="229"/>
      <c r="Q618" s="229"/>
      <c r="R618" s="229"/>
      <c r="S618" s="229"/>
      <c r="T618" s="230"/>
      <c r="AT618" s="231" t="s">
        <v>162</v>
      </c>
      <c r="AU618" s="231" t="s">
        <v>90</v>
      </c>
      <c r="AV618" s="13" t="s">
        <v>90</v>
      </c>
      <c r="AW618" s="13" t="s">
        <v>41</v>
      </c>
      <c r="AX618" s="13" t="s">
        <v>79</v>
      </c>
      <c r="AY618" s="231" t="s">
        <v>151</v>
      </c>
    </row>
    <row r="619" spans="2:65" s="12" customFormat="1" x14ac:dyDescent="0.3">
      <c r="B619" s="209"/>
      <c r="C619" s="210"/>
      <c r="D619" s="207" t="s">
        <v>162</v>
      </c>
      <c r="E619" s="211" t="s">
        <v>77</v>
      </c>
      <c r="F619" s="212" t="s">
        <v>407</v>
      </c>
      <c r="G619" s="210"/>
      <c r="H619" s="213" t="s">
        <v>77</v>
      </c>
      <c r="I619" s="214"/>
      <c r="J619" s="210"/>
      <c r="K619" s="210"/>
      <c r="L619" s="215"/>
      <c r="M619" s="216"/>
      <c r="N619" s="217"/>
      <c r="O619" s="217"/>
      <c r="P619" s="217"/>
      <c r="Q619" s="217"/>
      <c r="R619" s="217"/>
      <c r="S619" s="217"/>
      <c r="T619" s="218"/>
      <c r="AT619" s="219" t="s">
        <v>162</v>
      </c>
      <c r="AU619" s="219" t="s">
        <v>90</v>
      </c>
      <c r="AV619" s="12" t="s">
        <v>23</v>
      </c>
      <c r="AW619" s="12" t="s">
        <v>41</v>
      </c>
      <c r="AX619" s="12" t="s">
        <v>79</v>
      </c>
      <c r="AY619" s="219" t="s">
        <v>151</v>
      </c>
    </row>
    <row r="620" spans="2:65" s="13" customFormat="1" x14ac:dyDescent="0.3">
      <c r="B620" s="220"/>
      <c r="C620" s="221"/>
      <c r="D620" s="207" t="s">
        <v>162</v>
      </c>
      <c r="E620" s="232" t="s">
        <v>77</v>
      </c>
      <c r="F620" s="233" t="s">
        <v>614</v>
      </c>
      <c r="G620" s="221"/>
      <c r="H620" s="234">
        <v>5.25</v>
      </c>
      <c r="I620" s="226"/>
      <c r="J620" s="221"/>
      <c r="K620" s="221"/>
      <c r="L620" s="227"/>
      <c r="M620" s="228"/>
      <c r="N620" s="229"/>
      <c r="O620" s="229"/>
      <c r="P620" s="229"/>
      <c r="Q620" s="229"/>
      <c r="R620" s="229"/>
      <c r="S620" s="229"/>
      <c r="T620" s="230"/>
      <c r="AT620" s="231" t="s">
        <v>162</v>
      </c>
      <c r="AU620" s="231" t="s">
        <v>90</v>
      </c>
      <c r="AV620" s="13" t="s">
        <v>90</v>
      </c>
      <c r="AW620" s="13" t="s">
        <v>41</v>
      </c>
      <c r="AX620" s="13" t="s">
        <v>79</v>
      </c>
      <c r="AY620" s="231" t="s">
        <v>151</v>
      </c>
    </row>
    <row r="621" spans="2:65" s="12" customFormat="1" x14ac:dyDescent="0.3">
      <c r="B621" s="209"/>
      <c r="C621" s="210"/>
      <c r="D621" s="207" t="s">
        <v>162</v>
      </c>
      <c r="E621" s="211" t="s">
        <v>77</v>
      </c>
      <c r="F621" s="212" t="s">
        <v>409</v>
      </c>
      <c r="G621" s="210"/>
      <c r="H621" s="213" t="s">
        <v>77</v>
      </c>
      <c r="I621" s="214"/>
      <c r="J621" s="210"/>
      <c r="K621" s="210"/>
      <c r="L621" s="215"/>
      <c r="M621" s="216"/>
      <c r="N621" s="217"/>
      <c r="O621" s="217"/>
      <c r="P621" s="217"/>
      <c r="Q621" s="217"/>
      <c r="R621" s="217"/>
      <c r="S621" s="217"/>
      <c r="T621" s="218"/>
      <c r="AT621" s="219" t="s">
        <v>162</v>
      </c>
      <c r="AU621" s="219" t="s">
        <v>90</v>
      </c>
      <c r="AV621" s="12" t="s">
        <v>23</v>
      </c>
      <c r="AW621" s="12" t="s">
        <v>41</v>
      </c>
      <c r="AX621" s="12" t="s">
        <v>79</v>
      </c>
      <c r="AY621" s="219" t="s">
        <v>151</v>
      </c>
    </row>
    <row r="622" spans="2:65" s="13" customFormat="1" x14ac:dyDescent="0.3">
      <c r="B622" s="220"/>
      <c r="C622" s="221"/>
      <c r="D622" s="207" t="s">
        <v>162</v>
      </c>
      <c r="E622" s="232" t="s">
        <v>77</v>
      </c>
      <c r="F622" s="233" t="s">
        <v>615</v>
      </c>
      <c r="G622" s="221"/>
      <c r="H622" s="234">
        <v>14.4</v>
      </c>
      <c r="I622" s="226"/>
      <c r="J622" s="221"/>
      <c r="K622" s="221"/>
      <c r="L622" s="227"/>
      <c r="M622" s="228"/>
      <c r="N622" s="229"/>
      <c r="O622" s="229"/>
      <c r="P622" s="229"/>
      <c r="Q622" s="229"/>
      <c r="R622" s="229"/>
      <c r="S622" s="229"/>
      <c r="T622" s="230"/>
      <c r="AT622" s="231" t="s">
        <v>162</v>
      </c>
      <c r="AU622" s="231" t="s">
        <v>90</v>
      </c>
      <c r="AV622" s="13" t="s">
        <v>90</v>
      </c>
      <c r="AW622" s="13" t="s">
        <v>41</v>
      </c>
      <c r="AX622" s="13" t="s">
        <v>79</v>
      </c>
      <c r="AY622" s="231" t="s">
        <v>151</v>
      </c>
    </row>
    <row r="623" spans="2:65" s="12" customFormat="1" x14ac:dyDescent="0.3">
      <c r="B623" s="209"/>
      <c r="C623" s="210"/>
      <c r="D623" s="207" t="s">
        <v>162</v>
      </c>
      <c r="E623" s="211" t="s">
        <v>77</v>
      </c>
      <c r="F623" s="212" t="s">
        <v>232</v>
      </c>
      <c r="G623" s="210"/>
      <c r="H623" s="213" t="s">
        <v>77</v>
      </c>
      <c r="I623" s="214"/>
      <c r="J623" s="210"/>
      <c r="K623" s="210"/>
      <c r="L623" s="215"/>
      <c r="M623" s="216"/>
      <c r="N623" s="217"/>
      <c r="O623" s="217"/>
      <c r="P623" s="217"/>
      <c r="Q623" s="217"/>
      <c r="R623" s="217"/>
      <c r="S623" s="217"/>
      <c r="T623" s="218"/>
      <c r="AT623" s="219" t="s">
        <v>162</v>
      </c>
      <c r="AU623" s="219" t="s">
        <v>90</v>
      </c>
      <c r="AV623" s="12" t="s">
        <v>23</v>
      </c>
      <c r="AW623" s="12" t="s">
        <v>41</v>
      </c>
      <c r="AX623" s="12" t="s">
        <v>79</v>
      </c>
      <c r="AY623" s="219" t="s">
        <v>151</v>
      </c>
    </row>
    <row r="624" spans="2:65" s="12" customFormat="1" x14ac:dyDescent="0.3">
      <c r="B624" s="209"/>
      <c r="C624" s="210"/>
      <c r="D624" s="207" t="s">
        <v>162</v>
      </c>
      <c r="E624" s="211" t="s">
        <v>77</v>
      </c>
      <c r="F624" s="212" t="s">
        <v>403</v>
      </c>
      <c r="G624" s="210"/>
      <c r="H624" s="213" t="s">
        <v>77</v>
      </c>
      <c r="I624" s="214"/>
      <c r="J624" s="210"/>
      <c r="K624" s="210"/>
      <c r="L624" s="215"/>
      <c r="M624" s="216"/>
      <c r="N624" s="217"/>
      <c r="O624" s="217"/>
      <c r="P624" s="217"/>
      <c r="Q624" s="217"/>
      <c r="R624" s="217"/>
      <c r="S624" s="217"/>
      <c r="T624" s="218"/>
      <c r="AT624" s="219" t="s">
        <v>162</v>
      </c>
      <c r="AU624" s="219" t="s">
        <v>90</v>
      </c>
      <c r="AV624" s="12" t="s">
        <v>23</v>
      </c>
      <c r="AW624" s="12" t="s">
        <v>41</v>
      </c>
      <c r="AX624" s="12" t="s">
        <v>79</v>
      </c>
      <c r="AY624" s="219" t="s">
        <v>151</v>
      </c>
    </row>
    <row r="625" spans="2:51" s="13" customFormat="1" x14ac:dyDescent="0.3">
      <c r="B625" s="220"/>
      <c r="C625" s="221"/>
      <c r="D625" s="207" t="s">
        <v>162</v>
      </c>
      <c r="E625" s="232" t="s">
        <v>77</v>
      </c>
      <c r="F625" s="233" t="s">
        <v>612</v>
      </c>
      <c r="G625" s="221"/>
      <c r="H625" s="234">
        <v>76.8</v>
      </c>
      <c r="I625" s="226"/>
      <c r="J625" s="221"/>
      <c r="K625" s="221"/>
      <c r="L625" s="227"/>
      <c r="M625" s="228"/>
      <c r="N625" s="229"/>
      <c r="O625" s="229"/>
      <c r="P625" s="229"/>
      <c r="Q625" s="229"/>
      <c r="R625" s="229"/>
      <c r="S625" s="229"/>
      <c r="T625" s="230"/>
      <c r="AT625" s="231" t="s">
        <v>162</v>
      </c>
      <c r="AU625" s="231" t="s">
        <v>90</v>
      </c>
      <c r="AV625" s="13" t="s">
        <v>90</v>
      </c>
      <c r="AW625" s="13" t="s">
        <v>41</v>
      </c>
      <c r="AX625" s="13" t="s">
        <v>79</v>
      </c>
      <c r="AY625" s="231" t="s">
        <v>151</v>
      </c>
    </row>
    <row r="626" spans="2:51" s="13" customFormat="1" x14ac:dyDescent="0.3">
      <c r="B626" s="220"/>
      <c r="C626" s="221"/>
      <c r="D626" s="207" t="s">
        <v>162</v>
      </c>
      <c r="E626" s="232" t="s">
        <v>77</v>
      </c>
      <c r="F626" s="233" t="s">
        <v>616</v>
      </c>
      <c r="G626" s="221"/>
      <c r="H626" s="234">
        <v>33.6</v>
      </c>
      <c r="I626" s="226"/>
      <c r="J626" s="221"/>
      <c r="K626" s="221"/>
      <c r="L626" s="227"/>
      <c r="M626" s="228"/>
      <c r="N626" s="229"/>
      <c r="O626" s="229"/>
      <c r="P626" s="229"/>
      <c r="Q626" s="229"/>
      <c r="R626" s="229"/>
      <c r="S626" s="229"/>
      <c r="T626" s="230"/>
      <c r="AT626" s="231" t="s">
        <v>162</v>
      </c>
      <c r="AU626" s="231" t="s">
        <v>90</v>
      </c>
      <c r="AV626" s="13" t="s">
        <v>90</v>
      </c>
      <c r="AW626" s="13" t="s">
        <v>41</v>
      </c>
      <c r="AX626" s="13" t="s">
        <v>79</v>
      </c>
      <c r="AY626" s="231" t="s">
        <v>151</v>
      </c>
    </row>
    <row r="627" spans="2:51" s="13" customFormat="1" x14ac:dyDescent="0.3">
      <c r="B627" s="220"/>
      <c r="C627" s="221"/>
      <c r="D627" s="207" t="s">
        <v>162</v>
      </c>
      <c r="E627" s="232" t="s">
        <v>77</v>
      </c>
      <c r="F627" s="233" t="s">
        <v>617</v>
      </c>
      <c r="G627" s="221"/>
      <c r="H627" s="234">
        <v>37.799999999999997</v>
      </c>
      <c r="I627" s="226"/>
      <c r="J627" s="221"/>
      <c r="K627" s="221"/>
      <c r="L627" s="227"/>
      <c r="M627" s="228"/>
      <c r="N627" s="229"/>
      <c r="O627" s="229"/>
      <c r="P627" s="229"/>
      <c r="Q627" s="229"/>
      <c r="R627" s="229"/>
      <c r="S627" s="229"/>
      <c r="T627" s="230"/>
      <c r="AT627" s="231" t="s">
        <v>162</v>
      </c>
      <c r="AU627" s="231" t="s">
        <v>90</v>
      </c>
      <c r="AV627" s="13" t="s">
        <v>90</v>
      </c>
      <c r="AW627" s="13" t="s">
        <v>41</v>
      </c>
      <c r="AX627" s="13" t="s">
        <v>79</v>
      </c>
      <c r="AY627" s="231" t="s">
        <v>151</v>
      </c>
    </row>
    <row r="628" spans="2:51" s="13" customFormat="1" x14ac:dyDescent="0.3">
      <c r="B628" s="220"/>
      <c r="C628" s="221"/>
      <c r="D628" s="207" t="s">
        <v>162</v>
      </c>
      <c r="E628" s="232" t="s">
        <v>77</v>
      </c>
      <c r="F628" s="233" t="s">
        <v>618</v>
      </c>
      <c r="G628" s="221"/>
      <c r="H628" s="234">
        <v>36</v>
      </c>
      <c r="I628" s="226"/>
      <c r="J628" s="221"/>
      <c r="K628" s="221"/>
      <c r="L628" s="227"/>
      <c r="M628" s="228"/>
      <c r="N628" s="229"/>
      <c r="O628" s="229"/>
      <c r="P628" s="229"/>
      <c r="Q628" s="229"/>
      <c r="R628" s="229"/>
      <c r="S628" s="229"/>
      <c r="T628" s="230"/>
      <c r="AT628" s="231" t="s">
        <v>162</v>
      </c>
      <c r="AU628" s="231" t="s">
        <v>90</v>
      </c>
      <c r="AV628" s="13" t="s">
        <v>90</v>
      </c>
      <c r="AW628" s="13" t="s">
        <v>41</v>
      </c>
      <c r="AX628" s="13" t="s">
        <v>79</v>
      </c>
      <c r="AY628" s="231" t="s">
        <v>151</v>
      </c>
    </row>
    <row r="629" spans="2:51" s="13" customFormat="1" x14ac:dyDescent="0.3">
      <c r="B629" s="220"/>
      <c r="C629" s="221"/>
      <c r="D629" s="207" t="s">
        <v>162</v>
      </c>
      <c r="E629" s="232" t="s">
        <v>77</v>
      </c>
      <c r="F629" s="233" t="s">
        <v>619</v>
      </c>
      <c r="G629" s="221"/>
      <c r="H629" s="234">
        <v>5.6</v>
      </c>
      <c r="I629" s="226"/>
      <c r="J629" s="221"/>
      <c r="K629" s="221"/>
      <c r="L629" s="227"/>
      <c r="M629" s="228"/>
      <c r="N629" s="229"/>
      <c r="O629" s="229"/>
      <c r="P629" s="229"/>
      <c r="Q629" s="229"/>
      <c r="R629" s="229"/>
      <c r="S629" s="229"/>
      <c r="T629" s="230"/>
      <c r="AT629" s="231" t="s">
        <v>162</v>
      </c>
      <c r="AU629" s="231" t="s">
        <v>90</v>
      </c>
      <c r="AV629" s="13" t="s">
        <v>90</v>
      </c>
      <c r="AW629" s="13" t="s">
        <v>41</v>
      </c>
      <c r="AX629" s="13" t="s">
        <v>79</v>
      </c>
      <c r="AY629" s="231" t="s">
        <v>151</v>
      </c>
    </row>
    <row r="630" spans="2:51" s="13" customFormat="1" x14ac:dyDescent="0.3">
      <c r="B630" s="220"/>
      <c r="C630" s="221"/>
      <c r="D630" s="207" t="s">
        <v>162</v>
      </c>
      <c r="E630" s="232" t="s">
        <v>77</v>
      </c>
      <c r="F630" s="233" t="s">
        <v>620</v>
      </c>
      <c r="G630" s="221"/>
      <c r="H630" s="234">
        <v>67.2</v>
      </c>
      <c r="I630" s="226"/>
      <c r="J630" s="221"/>
      <c r="K630" s="221"/>
      <c r="L630" s="227"/>
      <c r="M630" s="228"/>
      <c r="N630" s="229"/>
      <c r="O630" s="229"/>
      <c r="P630" s="229"/>
      <c r="Q630" s="229"/>
      <c r="R630" s="229"/>
      <c r="S630" s="229"/>
      <c r="T630" s="230"/>
      <c r="AT630" s="231" t="s">
        <v>162</v>
      </c>
      <c r="AU630" s="231" t="s">
        <v>90</v>
      </c>
      <c r="AV630" s="13" t="s">
        <v>90</v>
      </c>
      <c r="AW630" s="13" t="s">
        <v>41</v>
      </c>
      <c r="AX630" s="13" t="s">
        <v>79</v>
      </c>
      <c r="AY630" s="231" t="s">
        <v>151</v>
      </c>
    </row>
    <row r="631" spans="2:51" s="13" customFormat="1" x14ac:dyDescent="0.3">
      <c r="B631" s="220"/>
      <c r="C631" s="221"/>
      <c r="D631" s="207" t="s">
        <v>162</v>
      </c>
      <c r="E631" s="232" t="s">
        <v>77</v>
      </c>
      <c r="F631" s="233" t="s">
        <v>621</v>
      </c>
      <c r="G631" s="221"/>
      <c r="H631" s="234">
        <v>84.8</v>
      </c>
      <c r="I631" s="226"/>
      <c r="J631" s="221"/>
      <c r="K631" s="221"/>
      <c r="L631" s="227"/>
      <c r="M631" s="228"/>
      <c r="N631" s="229"/>
      <c r="O631" s="229"/>
      <c r="P631" s="229"/>
      <c r="Q631" s="229"/>
      <c r="R631" s="229"/>
      <c r="S631" s="229"/>
      <c r="T631" s="230"/>
      <c r="AT631" s="231" t="s">
        <v>162</v>
      </c>
      <c r="AU631" s="231" t="s">
        <v>90</v>
      </c>
      <c r="AV631" s="13" t="s">
        <v>90</v>
      </c>
      <c r="AW631" s="13" t="s">
        <v>41</v>
      </c>
      <c r="AX631" s="13" t="s">
        <v>79</v>
      </c>
      <c r="AY631" s="231" t="s">
        <v>151</v>
      </c>
    </row>
    <row r="632" spans="2:51" s="13" customFormat="1" x14ac:dyDescent="0.3">
      <c r="B632" s="220"/>
      <c r="C632" s="221"/>
      <c r="D632" s="207" t="s">
        <v>162</v>
      </c>
      <c r="E632" s="232" t="s">
        <v>77</v>
      </c>
      <c r="F632" s="233" t="s">
        <v>622</v>
      </c>
      <c r="G632" s="221"/>
      <c r="H632" s="234">
        <v>2.5</v>
      </c>
      <c r="I632" s="226"/>
      <c r="J632" s="221"/>
      <c r="K632" s="221"/>
      <c r="L632" s="227"/>
      <c r="M632" s="228"/>
      <c r="N632" s="229"/>
      <c r="O632" s="229"/>
      <c r="P632" s="229"/>
      <c r="Q632" s="229"/>
      <c r="R632" s="229"/>
      <c r="S632" s="229"/>
      <c r="T632" s="230"/>
      <c r="AT632" s="231" t="s">
        <v>162</v>
      </c>
      <c r="AU632" s="231" t="s">
        <v>90</v>
      </c>
      <c r="AV632" s="13" t="s">
        <v>90</v>
      </c>
      <c r="AW632" s="13" t="s">
        <v>41</v>
      </c>
      <c r="AX632" s="13" t="s">
        <v>79</v>
      </c>
      <c r="AY632" s="231" t="s">
        <v>151</v>
      </c>
    </row>
    <row r="633" spans="2:51" s="12" customFormat="1" x14ac:dyDescent="0.3">
      <c r="B633" s="209"/>
      <c r="C633" s="210"/>
      <c r="D633" s="207" t="s">
        <v>162</v>
      </c>
      <c r="E633" s="211" t="s">
        <v>77</v>
      </c>
      <c r="F633" s="212" t="s">
        <v>407</v>
      </c>
      <c r="G633" s="210"/>
      <c r="H633" s="213" t="s">
        <v>77</v>
      </c>
      <c r="I633" s="214"/>
      <c r="J633" s="210"/>
      <c r="K633" s="210"/>
      <c r="L633" s="215"/>
      <c r="M633" s="216"/>
      <c r="N633" s="217"/>
      <c r="O633" s="217"/>
      <c r="P633" s="217"/>
      <c r="Q633" s="217"/>
      <c r="R633" s="217"/>
      <c r="S633" s="217"/>
      <c r="T633" s="218"/>
      <c r="AT633" s="219" t="s">
        <v>162</v>
      </c>
      <c r="AU633" s="219" t="s">
        <v>90</v>
      </c>
      <c r="AV633" s="12" t="s">
        <v>23</v>
      </c>
      <c r="AW633" s="12" t="s">
        <v>41</v>
      </c>
      <c r="AX633" s="12" t="s">
        <v>79</v>
      </c>
      <c r="AY633" s="219" t="s">
        <v>151</v>
      </c>
    </row>
    <row r="634" spans="2:51" s="13" customFormat="1" x14ac:dyDescent="0.3">
      <c r="B634" s="220"/>
      <c r="C634" s="221"/>
      <c r="D634" s="207" t="s">
        <v>162</v>
      </c>
      <c r="E634" s="232" t="s">
        <v>77</v>
      </c>
      <c r="F634" s="233" t="s">
        <v>614</v>
      </c>
      <c r="G634" s="221"/>
      <c r="H634" s="234">
        <v>5.25</v>
      </c>
      <c r="I634" s="226"/>
      <c r="J634" s="221"/>
      <c r="K634" s="221"/>
      <c r="L634" s="227"/>
      <c r="M634" s="228"/>
      <c r="N634" s="229"/>
      <c r="O634" s="229"/>
      <c r="P634" s="229"/>
      <c r="Q634" s="229"/>
      <c r="R634" s="229"/>
      <c r="S634" s="229"/>
      <c r="T634" s="230"/>
      <c r="AT634" s="231" t="s">
        <v>162</v>
      </c>
      <c r="AU634" s="231" t="s">
        <v>90</v>
      </c>
      <c r="AV634" s="13" t="s">
        <v>90</v>
      </c>
      <c r="AW634" s="13" t="s">
        <v>41</v>
      </c>
      <c r="AX634" s="13" t="s">
        <v>79</v>
      </c>
      <c r="AY634" s="231" t="s">
        <v>151</v>
      </c>
    </row>
    <row r="635" spans="2:51" s="12" customFormat="1" x14ac:dyDescent="0.3">
      <c r="B635" s="209"/>
      <c r="C635" s="210"/>
      <c r="D635" s="207" t="s">
        <v>162</v>
      </c>
      <c r="E635" s="211" t="s">
        <v>77</v>
      </c>
      <c r="F635" s="212" t="s">
        <v>409</v>
      </c>
      <c r="G635" s="210"/>
      <c r="H635" s="213" t="s">
        <v>77</v>
      </c>
      <c r="I635" s="214"/>
      <c r="J635" s="210"/>
      <c r="K635" s="210"/>
      <c r="L635" s="215"/>
      <c r="M635" s="216"/>
      <c r="N635" s="217"/>
      <c r="O635" s="217"/>
      <c r="P635" s="217"/>
      <c r="Q635" s="217"/>
      <c r="R635" s="217"/>
      <c r="S635" s="217"/>
      <c r="T635" s="218"/>
      <c r="AT635" s="219" t="s">
        <v>162</v>
      </c>
      <c r="AU635" s="219" t="s">
        <v>90</v>
      </c>
      <c r="AV635" s="12" t="s">
        <v>23</v>
      </c>
      <c r="AW635" s="12" t="s">
        <v>41</v>
      </c>
      <c r="AX635" s="12" t="s">
        <v>79</v>
      </c>
      <c r="AY635" s="219" t="s">
        <v>151</v>
      </c>
    </row>
    <row r="636" spans="2:51" s="13" customFormat="1" x14ac:dyDescent="0.3">
      <c r="B636" s="220"/>
      <c r="C636" s="221"/>
      <c r="D636" s="207" t="s">
        <v>162</v>
      </c>
      <c r="E636" s="232" t="s">
        <v>77</v>
      </c>
      <c r="F636" s="233" t="s">
        <v>623</v>
      </c>
      <c r="G636" s="221"/>
      <c r="H636" s="234">
        <v>6.6</v>
      </c>
      <c r="I636" s="226"/>
      <c r="J636" s="221"/>
      <c r="K636" s="221"/>
      <c r="L636" s="227"/>
      <c r="M636" s="228"/>
      <c r="N636" s="229"/>
      <c r="O636" s="229"/>
      <c r="P636" s="229"/>
      <c r="Q636" s="229"/>
      <c r="R636" s="229"/>
      <c r="S636" s="229"/>
      <c r="T636" s="230"/>
      <c r="AT636" s="231" t="s">
        <v>162</v>
      </c>
      <c r="AU636" s="231" t="s">
        <v>90</v>
      </c>
      <c r="AV636" s="13" t="s">
        <v>90</v>
      </c>
      <c r="AW636" s="13" t="s">
        <v>41</v>
      </c>
      <c r="AX636" s="13" t="s">
        <v>79</v>
      </c>
      <c r="AY636" s="231" t="s">
        <v>151</v>
      </c>
    </row>
    <row r="637" spans="2:51" s="13" customFormat="1" x14ac:dyDescent="0.3">
      <c r="B637" s="220"/>
      <c r="C637" s="221"/>
      <c r="D637" s="207" t="s">
        <v>162</v>
      </c>
      <c r="E637" s="232" t="s">
        <v>77</v>
      </c>
      <c r="F637" s="233" t="s">
        <v>624</v>
      </c>
      <c r="G637" s="221"/>
      <c r="H637" s="234">
        <v>6</v>
      </c>
      <c r="I637" s="226"/>
      <c r="J637" s="221"/>
      <c r="K637" s="221"/>
      <c r="L637" s="227"/>
      <c r="M637" s="228"/>
      <c r="N637" s="229"/>
      <c r="O637" s="229"/>
      <c r="P637" s="229"/>
      <c r="Q637" s="229"/>
      <c r="R637" s="229"/>
      <c r="S637" s="229"/>
      <c r="T637" s="230"/>
      <c r="AT637" s="231" t="s">
        <v>162</v>
      </c>
      <c r="AU637" s="231" t="s">
        <v>90</v>
      </c>
      <c r="AV637" s="13" t="s">
        <v>90</v>
      </c>
      <c r="AW637" s="13" t="s">
        <v>41</v>
      </c>
      <c r="AX637" s="13" t="s">
        <v>79</v>
      </c>
      <c r="AY637" s="231" t="s">
        <v>151</v>
      </c>
    </row>
    <row r="638" spans="2:51" s="13" customFormat="1" x14ac:dyDescent="0.3">
      <c r="B638" s="220"/>
      <c r="C638" s="221"/>
      <c r="D638" s="207" t="s">
        <v>162</v>
      </c>
      <c r="E638" s="232" t="s">
        <v>77</v>
      </c>
      <c r="F638" s="233" t="s">
        <v>625</v>
      </c>
      <c r="G638" s="221"/>
      <c r="H638" s="234">
        <v>5.4</v>
      </c>
      <c r="I638" s="226"/>
      <c r="J638" s="221"/>
      <c r="K638" s="221"/>
      <c r="L638" s="227"/>
      <c r="M638" s="228"/>
      <c r="N638" s="229"/>
      <c r="O638" s="229"/>
      <c r="P638" s="229"/>
      <c r="Q638" s="229"/>
      <c r="R638" s="229"/>
      <c r="S638" s="229"/>
      <c r="T638" s="230"/>
      <c r="AT638" s="231" t="s">
        <v>162</v>
      </c>
      <c r="AU638" s="231" t="s">
        <v>90</v>
      </c>
      <c r="AV638" s="13" t="s">
        <v>90</v>
      </c>
      <c r="AW638" s="13" t="s">
        <v>41</v>
      </c>
      <c r="AX638" s="13" t="s">
        <v>79</v>
      </c>
      <c r="AY638" s="231" t="s">
        <v>151</v>
      </c>
    </row>
    <row r="639" spans="2:51" s="14" customFormat="1" x14ac:dyDescent="0.3">
      <c r="B639" s="235"/>
      <c r="C639" s="236"/>
      <c r="D639" s="207" t="s">
        <v>162</v>
      </c>
      <c r="E639" s="257" t="s">
        <v>77</v>
      </c>
      <c r="F639" s="258" t="s">
        <v>174</v>
      </c>
      <c r="G639" s="236"/>
      <c r="H639" s="259">
        <v>591.04999999999995</v>
      </c>
      <c r="I639" s="240"/>
      <c r="J639" s="236"/>
      <c r="K639" s="236"/>
      <c r="L639" s="241"/>
      <c r="M639" s="242"/>
      <c r="N639" s="243"/>
      <c r="O639" s="243"/>
      <c r="P639" s="243"/>
      <c r="Q639" s="243"/>
      <c r="R639" s="243"/>
      <c r="S639" s="243"/>
      <c r="T639" s="244"/>
      <c r="AT639" s="245" t="s">
        <v>162</v>
      </c>
      <c r="AU639" s="245" t="s">
        <v>90</v>
      </c>
      <c r="AV639" s="14" t="s">
        <v>158</v>
      </c>
      <c r="AW639" s="14" t="s">
        <v>41</v>
      </c>
      <c r="AX639" s="14" t="s">
        <v>23</v>
      </c>
      <c r="AY639" s="245" t="s">
        <v>151</v>
      </c>
    </row>
    <row r="640" spans="2:51" s="13" customFormat="1" x14ac:dyDescent="0.3">
      <c r="B640" s="220"/>
      <c r="C640" s="221"/>
      <c r="D640" s="222" t="s">
        <v>162</v>
      </c>
      <c r="E640" s="221"/>
      <c r="F640" s="224" t="s">
        <v>645</v>
      </c>
      <c r="G640" s="221"/>
      <c r="H640" s="225">
        <v>620.60299999999995</v>
      </c>
      <c r="I640" s="226"/>
      <c r="J640" s="221"/>
      <c r="K640" s="221"/>
      <c r="L640" s="227"/>
      <c r="M640" s="228"/>
      <c r="N640" s="229"/>
      <c r="O640" s="229"/>
      <c r="P640" s="229"/>
      <c r="Q640" s="229"/>
      <c r="R640" s="229"/>
      <c r="S640" s="229"/>
      <c r="T640" s="230"/>
      <c r="AT640" s="231" t="s">
        <v>162</v>
      </c>
      <c r="AU640" s="231" t="s">
        <v>90</v>
      </c>
      <c r="AV640" s="13" t="s">
        <v>90</v>
      </c>
      <c r="AW640" s="13" t="s">
        <v>4</v>
      </c>
      <c r="AX640" s="13" t="s">
        <v>23</v>
      </c>
      <c r="AY640" s="231" t="s">
        <v>151</v>
      </c>
    </row>
    <row r="641" spans="2:65" s="1" customFormat="1" ht="22.5" customHeight="1" x14ac:dyDescent="0.3">
      <c r="B641" s="36"/>
      <c r="C641" s="247" t="s">
        <v>646</v>
      </c>
      <c r="D641" s="247" t="s">
        <v>209</v>
      </c>
      <c r="E641" s="248" t="s">
        <v>647</v>
      </c>
      <c r="F641" s="249" t="s">
        <v>648</v>
      </c>
      <c r="G641" s="250" t="s">
        <v>252</v>
      </c>
      <c r="H641" s="251">
        <v>238.80199999999999</v>
      </c>
      <c r="I641" s="252"/>
      <c r="J641" s="253">
        <f>ROUND(I641*H641,2)</f>
        <v>0</v>
      </c>
      <c r="K641" s="249" t="s">
        <v>157</v>
      </c>
      <c r="L641" s="254"/>
      <c r="M641" s="255" t="s">
        <v>77</v>
      </c>
      <c r="N641" s="256" t="s">
        <v>50</v>
      </c>
      <c r="O641" s="37"/>
      <c r="P641" s="204">
        <f>O641*H641</f>
        <v>0</v>
      </c>
      <c r="Q641" s="204">
        <v>2.0000000000000001E-4</v>
      </c>
      <c r="R641" s="204">
        <f>Q641*H641</f>
        <v>4.7760400000000001E-2</v>
      </c>
      <c r="S641" s="204">
        <v>0</v>
      </c>
      <c r="T641" s="205">
        <f>S641*H641</f>
        <v>0</v>
      </c>
      <c r="AR641" s="19" t="s">
        <v>208</v>
      </c>
      <c r="AT641" s="19" t="s">
        <v>209</v>
      </c>
      <c r="AU641" s="19" t="s">
        <v>90</v>
      </c>
      <c r="AY641" s="19" t="s">
        <v>151</v>
      </c>
      <c r="BE641" s="206">
        <f>IF(N641="základní",J641,0)</f>
        <v>0</v>
      </c>
      <c r="BF641" s="206">
        <f>IF(N641="snížená",J641,0)</f>
        <v>0</v>
      </c>
      <c r="BG641" s="206">
        <f>IF(N641="zákl. přenesená",J641,0)</f>
        <v>0</v>
      </c>
      <c r="BH641" s="206">
        <f>IF(N641="sníž. přenesená",J641,0)</f>
        <v>0</v>
      </c>
      <c r="BI641" s="206">
        <f>IF(N641="nulová",J641,0)</f>
        <v>0</v>
      </c>
      <c r="BJ641" s="19" t="s">
        <v>90</v>
      </c>
      <c r="BK641" s="206">
        <f>ROUND(I641*H641,2)</f>
        <v>0</v>
      </c>
      <c r="BL641" s="19" t="s">
        <v>158</v>
      </c>
      <c r="BM641" s="19" t="s">
        <v>649</v>
      </c>
    </row>
    <row r="642" spans="2:65" s="1" customFormat="1" ht="27" x14ac:dyDescent="0.3">
      <c r="B642" s="36"/>
      <c r="C642" s="58"/>
      <c r="D642" s="207" t="s">
        <v>160</v>
      </c>
      <c r="E642" s="58"/>
      <c r="F642" s="208" t="s">
        <v>650</v>
      </c>
      <c r="G642" s="58"/>
      <c r="H642" s="58"/>
      <c r="I642" s="163"/>
      <c r="J642" s="58"/>
      <c r="K642" s="58"/>
      <c r="L642" s="56"/>
      <c r="M642" s="73"/>
      <c r="N642" s="37"/>
      <c r="O642" s="37"/>
      <c r="P642" s="37"/>
      <c r="Q642" s="37"/>
      <c r="R642" s="37"/>
      <c r="S642" s="37"/>
      <c r="T642" s="74"/>
      <c r="AT642" s="19" t="s">
        <v>160</v>
      </c>
      <c r="AU642" s="19" t="s">
        <v>90</v>
      </c>
    </row>
    <row r="643" spans="2:65" s="12" customFormat="1" x14ac:dyDescent="0.3">
      <c r="B643" s="209"/>
      <c r="C643" s="210"/>
      <c r="D643" s="207" t="s">
        <v>162</v>
      </c>
      <c r="E643" s="211" t="s">
        <v>77</v>
      </c>
      <c r="F643" s="212" t="s">
        <v>651</v>
      </c>
      <c r="G643" s="210"/>
      <c r="H643" s="213" t="s">
        <v>77</v>
      </c>
      <c r="I643" s="214"/>
      <c r="J643" s="210"/>
      <c r="K643" s="210"/>
      <c r="L643" s="215"/>
      <c r="M643" s="216"/>
      <c r="N643" s="217"/>
      <c r="O643" s="217"/>
      <c r="P643" s="217"/>
      <c r="Q643" s="217"/>
      <c r="R643" s="217"/>
      <c r="S643" s="217"/>
      <c r="T643" s="218"/>
      <c r="AT643" s="219" t="s">
        <v>162</v>
      </c>
      <c r="AU643" s="219" t="s">
        <v>90</v>
      </c>
      <c r="AV643" s="12" t="s">
        <v>23</v>
      </c>
      <c r="AW643" s="12" t="s">
        <v>41</v>
      </c>
      <c r="AX643" s="12" t="s">
        <v>79</v>
      </c>
      <c r="AY643" s="219" t="s">
        <v>151</v>
      </c>
    </row>
    <row r="644" spans="2:65" s="12" customFormat="1" x14ac:dyDescent="0.3">
      <c r="B644" s="209"/>
      <c r="C644" s="210"/>
      <c r="D644" s="207" t="s">
        <v>162</v>
      </c>
      <c r="E644" s="211" t="s">
        <v>77</v>
      </c>
      <c r="F644" s="212" t="s">
        <v>229</v>
      </c>
      <c r="G644" s="210"/>
      <c r="H644" s="213" t="s">
        <v>77</v>
      </c>
      <c r="I644" s="214"/>
      <c r="J644" s="210"/>
      <c r="K644" s="210"/>
      <c r="L644" s="215"/>
      <c r="M644" s="216"/>
      <c r="N644" s="217"/>
      <c r="O644" s="217"/>
      <c r="P644" s="217"/>
      <c r="Q644" s="217"/>
      <c r="R644" s="217"/>
      <c r="S644" s="217"/>
      <c r="T644" s="218"/>
      <c r="AT644" s="219" t="s">
        <v>162</v>
      </c>
      <c r="AU644" s="219" t="s">
        <v>90</v>
      </c>
      <c r="AV644" s="12" t="s">
        <v>23</v>
      </c>
      <c r="AW644" s="12" t="s">
        <v>41</v>
      </c>
      <c r="AX644" s="12" t="s">
        <v>79</v>
      </c>
      <c r="AY644" s="219" t="s">
        <v>151</v>
      </c>
    </row>
    <row r="645" spans="2:65" s="12" customFormat="1" x14ac:dyDescent="0.3">
      <c r="B645" s="209"/>
      <c r="C645" s="210"/>
      <c r="D645" s="207" t="s">
        <v>162</v>
      </c>
      <c r="E645" s="211" t="s">
        <v>77</v>
      </c>
      <c r="F645" s="212" t="s">
        <v>403</v>
      </c>
      <c r="G645" s="210"/>
      <c r="H645" s="213" t="s">
        <v>77</v>
      </c>
      <c r="I645" s="214"/>
      <c r="J645" s="210"/>
      <c r="K645" s="210"/>
      <c r="L645" s="215"/>
      <c r="M645" s="216"/>
      <c r="N645" s="217"/>
      <c r="O645" s="217"/>
      <c r="P645" s="217"/>
      <c r="Q645" s="217"/>
      <c r="R645" s="217"/>
      <c r="S645" s="217"/>
      <c r="T645" s="218"/>
      <c r="AT645" s="219" t="s">
        <v>162</v>
      </c>
      <c r="AU645" s="219" t="s">
        <v>90</v>
      </c>
      <c r="AV645" s="12" t="s">
        <v>23</v>
      </c>
      <c r="AW645" s="12" t="s">
        <v>41</v>
      </c>
      <c r="AX645" s="12" t="s">
        <v>79</v>
      </c>
      <c r="AY645" s="219" t="s">
        <v>151</v>
      </c>
    </row>
    <row r="646" spans="2:65" s="13" customFormat="1" x14ac:dyDescent="0.3">
      <c r="B646" s="220"/>
      <c r="C646" s="221"/>
      <c r="D646" s="207" t="s">
        <v>162</v>
      </c>
      <c r="E646" s="232" t="s">
        <v>77</v>
      </c>
      <c r="F646" s="233" t="s">
        <v>564</v>
      </c>
      <c r="G646" s="221"/>
      <c r="H646" s="234">
        <v>55.2</v>
      </c>
      <c r="I646" s="226"/>
      <c r="J646" s="221"/>
      <c r="K646" s="221"/>
      <c r="L646" s="227"/>
      <c r="M646" s="228"/>
      <c r="N646" s="229"/>
      <c r="O646" s="229"/>
      <c r="P646" s="229"/>
      <c r="Q646" s="229"/>
      <c r="R646" s="229"/>
      <c r="S646" s="229"/>
      <c r="T646" s="230"/>
      <c r="AT646" s="231" t="s">
        <v>162</v>
      </c>
      <c r="AU646" s="231" t="s">
        <v>90</v>
      </c>
      <c r="AV646" s="13" t="s">
        <v>90</v>
      </c>
      <c r="AW646" s="13" t="s">
        <v>41</v>
      </c>
      <c r="AX646" s="13" t="s">
        <v>79</v>
      </c>
      <c r="AY646" s="231" t="s">
        <v>151</v>
      </c>
    </row>
    <row r="647" spans="2:65" s="13" customFormat="1" x14ac:dyDescent="0.3">
      <c r="B647" s="220"/>
      <c r="C647" s="221"/>
      <c r="D647" s="207" t="s">
        <v>162</v>
      </c>
      <c r="E647" s="232" t="s">
        <v>77</v>
      </c>
      <c r="F647" s="233" t="s">
        <v>565</v>
      </c>
      <c r="G647" s="221"/>
      <c r="H647" s="234">
        <v>28.8</v>
      </c>
      <c r="I647" s="226"/>
      <c r="J647" s="221"/>
      <c r="K647" s="221"/>
      <c r="L647" s="227"/>
      <c r="M647" s="228"/>
      <c r="N647" s="229"/>
      <c r="O647" s="229"/>
      <c r="P647" s="229"/>
      <c r="Q647" s="229"/>
      <c r="R647" s="229"/>
      <c r="S647" s="229"/>
      <c r="T647" s="230"/>
      <c r="AT647" s="231" t="s">
        <v>162</v>
      </c>
      <c r="AU647" s="231" t="s">
        <v>90</v>
      </c>
      <c r="AV647" s="13" t="s">
        <v>90</v>
      </c>
      <c r="AW647" s="13" t="s">
        <v>41</v>
      </c>
      <c r="AX647" s="13" t="s">
        <v>79</v>
      </c>
      <c r="AY647" s="231" t="s">
        <v>151</v>
      </c>
    </row>
    <row r="648" spans="2:65" s="13" customFormat="1" x14ac:dyDescent="0.3">
      <c r="B648" s="220"/>
      <c r="C648" s="221"/>
      <c r="D648" s="207" t="s">
        <v>162</v>
      </c>
      <c r="E648" s="232" t="s">
        <v>77</v>
      </c>
      <c r="F648" s="233" t="s">
        <v>566</v>
      </c>
      <c r="G648" s="221"/>
      <c r="H648" s="234">
        <v>1.65</v>
      </c>
      <c r="I648" s="226"/>
      <c r="J648" s="221"/>
      <c r="K648" s="221"/>
      <c r="L648" s="227"/>
      <c r="M648" s="228"/>
      <c r="N648" s="229"/>
      <c r="O648" s="229"/>
      <c r="P648" s="229"/>
      <c r="Q648" s="229"/>
      <c r="R648" s="229"/>
      <c r="S648" s="229"/>
      <c r="T648" s="230"/>
      <c r="AT648" s="231" t="s">
        <v>162</v>
      </c>
      <c r="AU648" s="231" t="s">
        <v>90</v>
      </c>
      <c r="AV648" s="13" t="s">
        <v>90</v>
      </c>
      <c r="AW648" s="13" t="s">
        <v>41</v>
      </c>
      <c r="AX648" s="13" t="s">
        <v>79</v>
      </c>
      <c r="AY648" s="231" t="s">
        <v>151</v>
      </c>
    </row>
    <row r="649" spans="2:65" s="12" customFormat="1" x14ac:dyDescent="0.3">
      <c r="B649" s="209"/>
      <c r="C649" s="210"/>
      <c r="D649" s="207" t="s">
        <v>162</v>
      </c>
      <c r="E649" s="211" t="s">
        <v>77</v>
      </c>
      <c r="F649" s="212" t="s">
        <v>409</v>
      </c>
      <c r="G649" s="210"/>
      <c r="H649" s="213" t="s">
        <v>77</v>
      </c>
      <c r="I649" s="214"/>
      <c r="J649" s="210"/>
      <c r="K649" s="210"/>
      <c r="L649" s="215"/>
      <c r="M649" s="216"/>
      <c r="N649" s="217"/>
      <c r="O649" s="217"/>
      <c r="P649" s="217"/>
      <c r="Q649" s="217"/>
      <c r="R649" s="217"/>
      <c r="S649" s="217"/>
      <c r="T649" s="218"/>
      <c r="AT649" s="219" t="s">
        <v>162</v>
      </c>
      <c r="AU649" s="219" t="s">
        <v>90</v>
      </c>
      <c r="AV649" s="12" t="s">
        <v>23</v>
      </c>
      <c r="AW649" s="12" t="s">
        <v>41</v>
      </c>
      <c r="AX649" s="12" t="s">
        <v>79</v>
      </c>
      <c r="AY649" s="219" t="s">
        <v>151</v>
      </c>
    </row>
    <row r="650" spans="2:65" s="13" customFormat="1" x14ac:dyDescent="0.3">
      <c r="B650" s="220"/>
      <c r="C650" s="221"/>
      <c r="D650" s="207" t="s">
        <v>162</v>
      </c>
      <c r="E650" s="232" t="s">
        <v>77</v>
      </c>
      <c r="F650" s="233" t="s">
        <v>568</v>
      </c>
      <c r="G650" s="221"/>
      <c r="H650" s="234">
        <v>9.6</v>
      </c>
      <c r="I650" s="226"/>
      <c r="J650" s="221"/>
      <c r="K650" s="221"/>
      <c r="L650" s="227"/>
      <c r="M650" s="228"/>
      <c r="N650" s="229"/>
      <c r="O650" s="229"/>
      <c r="P650" s="229"/>
      <c r="Q650" s="229"/>
      <c r="R650" s="229"/>
      <c r="S650" s="229"/>
      <c r="T650" s="230"/>
      <c r="AT650" s="231" t="s">
        <v>162</v>
      </c>
      <c r="AU650" s="231" t="s">
        <v>90</v>
      </c>
      <c r="AV650" s="13" t="s">
        <v>90</v>
      </c>
      <c r="AW650" s="13" t="s">
        <v>41</v>
      </c>
      <c r="AX650" s="13" t="s">
        <v>79</v>
      </c>
      <c r="AY650" s="231" t="s">
        <v>151</v>
      </c>
    </row>
    <row r="651" spans="2:65" s="12" customFormat="1" x14ac:dyDescent="0.3">
      <c r="B651" s="209"/>
      <c r="C651" s="210"/>
      <c r="D651" s="207" t="s">
        <v>162</v>
      </c>
      <c r="E651" s="211" t="s">
        <v>77</v>
      </c>
      <c r="F651" s="212" t="s">
        <v>232</v>
      </c>
      <c r="G651" s="210"/>
      <c r="H651" s="213" t="s">
        <v>77</v>
      </c>
      <c r="I651" s="214"/>
      <c r="J651" s="210"/>
      <c r="K651" s="210"/>
      <c r="L651" s="215"/>
      <c r="M651" s="216"/>
      <c r="N651" s="217"/>
      <c r="O651" s="217"/>
      <c r="P651" s="217"/>
      <c r="Q651" s="217"/>
      <c r="R651" s="217"/>
      <c r="S651" s="217"/>
      <c r="T651" s="218"/>
      <c r="AT651" s="219" t="s">
        <v>162</v>
      </c>
      <c r="AU651" s="219" t="s">
        <v>90</v>
      </c>
      <c r="AV651" s="12" t="s">
        <v>23</v>
      </c>
      <c r="AW651" s="12" t="s">
        <v>41</v>
      </c>
      <c r="AX651" s="12" t="s">
        <v>79</v>
      </c>
      <c r="AY651" s="219" t="s">
        <v>151</v>
      </c>
    </row>
    <row r="652" spans="2:65" s="12" customFormat="1" x14ac:dyDescent="0.3">
      <c r="B652" s="209"/>
      <c r="C652" s="210"/>
      <c r="D652" s="207" t="s">
        <v>162</v>
      </c>
      <c r="E652" s="211" t="s">
        <v>77</v>
      </c>
      <c r="F652" s="212" t="s">
        <v>403</v>
      </c>
      <c r="G652" s="210"/>
      <c r="H652" s="213" t="s">
        <v>77</v>
      </c>
      <c r="I652" s="214"/>
      <c r="J652" s="210"/>
      <c r="K652" s="210"/>
      <c r="L652" s="215"/>
      <c r="M652" s="216"/>
      <c r="N652" s="217"/>
      <c r="O652" s="217"/>
      <c r="P652" s="217"/>
      <c r="Q652" s="217"/>
      <c r="R652" s="217"/>
      <c r="S652" s="217"/>
      <c r="T652" s="218"/>
      <c r="AT652" s="219" t="s">
        <v>162</v>
      </c>
      <c r="AU652" s="219" t="s">
        <v>90</v>
      </c>
      <c r="AV652" s="12" t="s">
        <v>23</v>
      </c>
      <c r="AW652" s="12" t="s">
        <v>41</v>
      </c>
      <c r="AX652" s="12" t="s">
        <v>79</v>
      </c>
      <c r="AY652" s="219" t="s">
        <v>151</v>
      </c>
    </row>
    <row r="653" spans="2:65" s="13" customFormat="1" x14ac:dyDescent="0.3">
      <c r="B653" s="220"/>
      <c r="C653" s="221"/>
      <c r="D653" s="207" t="s">
        <v>162</v>
      </c>
      <c r="E653" s="232" t="s">
        <v>77</v>
      </c>
      <c r="F653" s="233" t="s">
        <v>565</v>
      </c>
      <c r="G653" s="221"/>
      <c r="H653" s="234">
        <v>28.8</v>
      </c>
      <c r="I653" s="226"/>
      <c r="J653" s="221"/>
      <c r="K653" s="221"/>
      <c r="L653" s="227"/>
      <c r="M653" s="228"/>
      <c r="N653" s="229"/>
      <c r="O653" s="229"/>
      <c r="P653" s="229"/>
      <c r="Q653" s="229"/>
      <c r="R653" s="229"/>
      <c r="S653" s="229"/>
      <c r="T653" s="230"/>
      <c r="AT653" s="231" t="s">
        <v>162</v>
      </c>
      <c r="AU653" s="231" t="s">
        <v>90</v>
      </c>
      <c r="AV653" s="13" t="s">
        <v>90</v>
      </c>
      <c r="AW653" s="13" t="s">
        <v>41</v>
      </c>
      <c r="AX653" s="13" t="s">
        <v>79</v>
      </c>
      <c r="AY653" s="231" t="s">
        <v>151</v>
      </c>
    </row>
    <row r="654" spans="2:65" s="13" customFormat="1" x14ac:dyDescent="0.3">
      <c r="B654" s="220"/>
      <c r="C654" s="221"/>
      <c r="D654" s="207" t="s">
        <v>162</v>
      </c>
      <c r="E654" s="232" t="s">
        <v>77</v>
      </c>
      <c r="F654" s="233" t="s">
        <v>569</v>
      </c>
      <c r="G654" s="221"/>
      <c r="H654" s="234">
        <v>28.8</v>
      </c>
      <c r="I654" s="226"/>
      <c r="J654" s="221"/>
      <c r="K654" s="221"/>
      <c r="L654" s="227"/>
      <c r="M654" s="228"/>
      <c r="N654" s="229"/>
      <c r="O654" s="229"/>
      <c r="P654" s="229"/>
      <c r="Q654" s="229"/>
      <c r="R654" s="229"/>
      <c r="S654" s="229"/>
      <c r="T654" s="230"/>
      <c r="AT654" s="231" t="s">
        <v>162</v>
      </c>
      <c r="AU654" s="231" t="s">
        <v>90</v>
      </c>
      <c r="AV654" s="13" t="s">
        <v>90</v>
      </c>
      <c r="AW654" s="13" t="s">
        <v>41</v>
      </c>
      <c r="AX654" s="13" t="s">
        <v>79</v>
      </c>
      <c r="AY654" s="231" t="s">
        <v>151</v>
      </c>
    </row>
    <row r="655" spans="2:65" s="13" customFormat="1" x14ac:dyDescent="0.3">
      <c r="B655" s="220"/>
      <c r="C655" s="221"/>
      <c r="D655" s="207" t="s">
        <v>162</v>
      </c>
      <c r="E655" s="232" t="s">
        <v>77</v>
      </c>
      <c r="F655" s="233" t="s">
        <v>570</v>
      </c>
      <c r="G655" s="221"/>
      <c r="H655" s="234">
        <v>16.8</v>
      </c>
      <c r="I655" s="226"/>
      <c r="J655" s="221"/>
      <c r="K655" s="221"/>
      <c r="L655" s="227"/>
      <c r="M655" s="228"/>
      <c r="N655" s="229"/>
      <c r="O655" s="229"/>
      <c r="P655" s="229"/>
      <c r="Q655" s="229"/>
      <c r="R655" s="229"/>
      <c r="S655" s="229"/>
      <c r="T655" s="230"/>
      <c r="AT655" s="231" t="s">
        <v>162</v>
      </c>
      <c r="AU655" s="231" t="s">
        <v>90</v>
      </c>
      <c r="AV655" s="13" t="s">
        <v>90</v>
      </c>
      <c r="AW655" s="13" t="s">
        <v>41</v>
      </c>
      <c r="AX655" s="13" t="s">
        <v>79</v>
      </c>
      <c r="AY655" s="231" t="s">
        <v>151</v>
      </c>
    </row>
    <row r="656" spans="2:65" s="13" customFormat="1" x14ac:dyDescent="0.3">
      <c r="B656" s="220"/>
      <c r="C656" s="221"/>
      <c r="D656" s="207" t="s">
        <v>162</v>
      </c>
      <c r="E656" s="232" t="s">
        <v>77</v>
      </c>
      <c r="F656" s="233" t="s">
        <v>571</v>
      </c>
      <c r="G656" s="221"/>
      <c r="H656" s="234">
        <v>12</v>
      </c>
      <c r="I656" s="226"/>
      <c r="J656" s="221"/>
      <c r="K656" s="221"/>
      <c r="L656" s="227"/>
      <c r="M656" s="228"/>
      <c r="N656" s="229"/>
      <c r="O656" s="229"/>
      <c r="P656" s="229"/>
      <c r="Q656" s="229"/>
      <c r="R656" s="229"/>
      <c r="S656" s="229"/>
      <c r="T656" s="230"/>
      <c r="AT656" s="231" t="s">
        <v>162</v>
      </c>
      <c r="AU656" s="231" t="s">
        <v>90</v>
      </c>
      <c r="AV656" s="13" t="s">
        <v>90</v>
      </c>
      <c r="AW656" s="13" t="s">
        <v>41</v>
      </c>
      <c r="AX656" s="13" t="s">
        <v>79</v>
      </c>
      <c r="AY656" s="231" t="s">
        <v>151</v>
      </c>
    </row>
    <row r="657" spans="2:65" s="13" customFormat="1" x14ac:dyDescent="0.3">
      <c r="B657" s="220"/>
      <c r="C657" s="221"/>
      <c r="D657" s="207" t="s">
        <v>162</v>
      </c>
      <c r="E657" s="232" t="s">
        <v>77</v>
      </c>
      <c r="F657" s="233" t="s">
        <v>572</v>
      </c>
      <c r="G657" s="221"/>
      <c r="H657" s="234">
        <v>2</v>
      </c>
      <c r="I657" s="226"/>
      <c r="J657" s="221"/>
      <c r="K657" s="221"/>
      <c r="L657" s="227"/>
      <c r="M657" s="228"/>
      <c r="N657" s="229"/>
      <c r="O657" s="229"/>
      <c r="P657" s="229"/>
      <c r="Q657" s="229"/>
      <c r="R657" s="229"/>
      <c r="S657" s="229"/>
      <c r="T657" s="230"/>
      <c r="AT657" s="231" t="s">
        <v>162</v>
      </c>
      <c r="AU657" s="231" t="s">
        <v>90</v>
      </c>
      <c r="AV657" s="13" t="s">
        <v>90</v>
      </c>
      <c r="AW657" s="13" t="s">
        <v>41</v>
      </c>
      <c r="AX657" s="13" t="s">
        <v>79</v>
      </c>
      <c r="AY657" s="231" t="s">
        <v>151</v>
      </c>
    </row>
    <row r="658" spans="2:65" s="13" customFormat="1" x14ac:dyDescent="0.3">
      <c r="B658" s="220"/>
      <c r="C658" s="221"/>
      <c r="D658" s="207" t="s">
        <v>162</v>
      </c>
      <c r="E658" s="232" t="s">
        <v>77</v>
      </c>
      <c r="F658" s="233" t="s">
        <v>573</v>
      </c>
      <c r="G658" s="221"/>
      <c r="H658" s="234">
        <v>31.68</v>
      </c>
      <c r="I658" s="226"/>
      <c r="J658" s="221"/>
      <c r="K658" s="221"/>
      <c r="L658" s="227"/>
      <c r="M658" s="228"/>
      <c r="N658" s="229"/>
      <c r="O658" s="229"/>
      <c r="P658" s="229"/>
      <c r="Q658" s="229"/>
      <c r="R658" s="229"/>
      <c r="S658" s="229"/>
      <c r="T658" s="230"/>
      <c r="AT658" s="231" t="s">
        <v>162</v>
      </c>
      <c r="AU658" s="231" t="s">
        <v>90</v>
      </c>
      <c r="AV658" s="13" t="s">
        <v>90</v>
      </c>
      <c r="AW658" s="13" t="s">
        <v>41</v>
      </c>
      <c r="AX658" s="13" t="s">
        <v>79</v>
      </c>
      <c r="AY658" s="231" t="s">
        <v>151</v>
      </c>
    </row>
    <row r="659" spans="2:65" s="13" customFormat="1" x14ac:dyDescent="0.3">
      <c r="B659" s="220"/>
      <c r="C659" s="221"/>
      <c r="D659" s="207" t="s">
        <v>162</v>
      </c>
      <c r="E659" s="232" t="s">
        <v>77</v>
      </c>
      <c r="F659" s="233" t="s">
        <v>574</v>
      </c>
      <c r="G659" s="221"/>
      <c r="H659" s="234">
        <v>1.3</v>
      </c>
      <c r="I659" s="226"/>
      <c r="J659" s="221"/>
      <c r="K659" s="221"/>
      <c r="L659" s="227"/>
      <c r="M659" s="228"/>
      <c r="N659" s="229"/>
      <c r="O659" s="229"/>
      <c r="P659" s="229"/>
      <c r="Q659" s="229"/>
      <c r="R659" s="229"/>
      <c r="S659" s="229"/>
      <c r="T659" s="230"/>
      <c r="AT659" s="231" t="s">
        <v>162</v>
      </c>
      <c r="AU659" s="231" t="s">
        <v>90</v>
      </c>
      <c r="AV659" s="13" t="s">
        <v>90</v>
      </c>
      <c r="AW659" s="13" t="s">
        <v>41</v>
      </c>
      <c r="AX659" s="13" t="s">
        <v>79</v>
      </c>
      <c r="AY659" s="231" t="s">
        <v>151</v>
      </c>
    </row>
    <row r="660" spans="2:65" s="12" customFormat="1" x14ac:dyDescent="0.3">
      <c r="B660" s="209"/>
      <c r="C660" s="210"/>
      <c r="D660" s="207" t="s">
        <v>162</v>
      </c>
      <c r="E660" s="211" t="s">
        <v>77</v>
      </c>
      <c r="F660" s="212" t="s">
        <v>409</v>
      </c>
      <c r="G660" s="210"/>
      <c r="H660" s="213" t="s">
        <v>77</v>
      </c>
      <c r="I660" s="214"/>
      <c r="J660" s="210"/>
      <c r="K660" s="210"/>
      <c r="L660" s="215"/>
      <c r="M660" s="216"/>
      <c r="N660" s="217"/>
      <c r="O660" s="217"/>
      <c r="P660" s="217"/>
      <c r="Q660" s="217"/>
      <c r="R660" s="217"/>
      <c r="S660" s="217"/>
      <c r="T660" s="218"/>
      <c r="AT660" s="219" t="s">
        <v>162</v>
      </c>
      <c r="AU660" s="219" t="s">
        <v>90</v>
      </c>
      <c r="AV660" s="12" t="s">
        <v>23</v>
      </c>
      <c r="AW660" s="12" t="s">
        <v>41</v>
      </c>
      <c r="AX660" s="12" t="s">
        <v>79</v>
      </c>
      <c r="AY660" s="219" t="s">
        <v>151</v>
      </c>
    </row>
    <row r="661" spans="2:65" s="13" customFormat="1" x14ac:dyDescent="0.3">
      <c r="B661" s="220"/>
      <c r="C661" s="221"/>
      <c r="D661" s="207" t="s">
        <v>162</v>
      </c>
      <c r="E661" s="232" t="s">
        <v>77</v>
      </c>
      <c r="F661" s="233" t="s">
        <v>575</v>
      </c>
      <c r="G661" s="221"/>
      <c r="H661" s="234">
        <v>4.2</v>
      </c>
      <c r="I661" s="226"/>
      <c r="J661" s="221"/>
      <c r="K661" s="221"/>
      <c r="L661" s="227"/>
      <c r="M661" s="228"/>
      <c r="N661" s="229"/>
      <c r="O661" s="229"/>
      <c r="P661" s="229"/>
      <c r="Q661" s="229"/>
      <c r="R661" s="229"/>
      <c r="S661" s="229"/>
      <c r="T661" s="230"/>
      <c r="AT661" s="231" t="s">
        <v>162</v>
      </c>
      <c r="AU661" s="231" t="s">
        <v>90</v>
      </c>
      <c r="AV661" s="13" t="s">
        <v>90</v>
      </c>
      <c r="AW661" s="13" t="s">
        <v>41</v>
      </c>
      <c r="AX661" s="13" t="s">
        <v>79</v>
      </c>
      <c r="AY661" s="231" t="s">
        <v>151</v>
      </c>
    </row>
    <row r="662" spans="2:65" s="13" customFormat="1" x14ac:dyDescent="0.3">
      <c r="B662" s="220"/>
      <c r="C662" s="221"/>
      <c r="D662" s="207" t="s">
        <v>162</v>
      </c>
      <c r="E662" s="232" t="s">
        <v>77</v>
      </c>
      <c r="F662" s="233" t="s">
        <v>576</v>
      </c>
      <c r="G662" s="221"/>
      <c r="H662" s="234">
        <v>3.6</v>
      </c>
      <c r="I662" s="226"/>
      <c r="J662" s="221"/>
      <c r="K662" s="221"/>
      <c r="L662" s="227"/>
      <c r="M662" s="228"/>
      <c r="N662" s="229"/>
      <c r="O662" s="229"/>
      <c r="P662" s="229"/>
      <c r="Q662" s="229"/>
      <c r="R662" s="229"/>
      <c r="S662" s="229"/>
      <c r="T662" s="230"/>
      <c r="AT662" s="231" t="s">
        <v>162</v>
      </c>
      <c r="AU662" s="231" t="s">
        <v>90</v>
      </c>
      <c r="AV662" s="13" t="s">
        <v>90</v>
      </c>
      <c r="AW662" s="13" t="s">
        <v>41</v>
      </c>
      <c r="AX662" s="13" t="s">
        <v>79</v>
      </c>
      <c r="AY662" s="231" t="s">
        <v>151</v>
      </c>
    </row>
    <row r="663" spans="2:65" s="13" customFormat="1" x14ac:dyDescent="0.3">
      <c r="B663" s="220"/>
      <c r="C663" s="221"/>
      <c r="D663" s="207" t="s">
        <v>162</v>
      </c>
      <c r="E663" s="232" t="s">
        <v>77</v>
      </c>
      <c r="F663" s="233" t="s">
        <v>577</v>
      </c>
      <c r="G663" s="221"/>
      <c r="H663" s="234">
        <v>3</v>
      </c>
      <c r="I663" s="226"/>
      <c r="J663" s="221"/>
      <c r="K663" s="221"/>
      <c r="L663" s="227"/>
      <c r="M663" s="228"/>
      <c r="N663" s="229"/>
      <c r="O663" s="229"/>
      <c r="P663" s="229"/>
      <c r="Q663" s="229"/>
      <c r="R663" s="229"/>
      <c r="S663" s="229"/>
      <c r="T663" s="230"/>
      <c r="AT663" s="231" t="s">
        <v>162</v>
      </c>
      <c r="AU663" s="231" t="s">
        <v>90</v>
      </c>
      <c r="AV663" s="13" t="s">
        <v>90</v>
      </c>
      <c r="AW663" s="13" t="s">
        <v>41</v>
      </c>
      <c r="AX663" s="13" t="s">
        <v>79</v>
      </c>
      <c r="AY663" s="231" t="s">
        <v>151</v>
      </c>
    </row>
    <row r="664" spans="2:65" s="14" customFormat="1" x14ac:dyDescent="0.3">
      <c r="B664" s="235"/>
      <c r="C664" s="236"/>
      <c r="D664" s="207" t="s">
        <v>162</v>
      </c>
      <c r="E664" s="257" t="s">
        <v>77</v>
      </c>
      <c r="F664" s="258" t="s">
        <v>174</v>
      </c>
      <c r="G664" s="236"/>
      <c r="H664" s="259">
        <v>227.43</v>
      </c>
      <c r="I664" s="240"/>
      <c r="J664" s="236"/>
      <c r="K664" s="236"/>
      <c r="L664" s="241"/>
      <c r="M664" s="242"/>
      <c r="N664" s="243"/>
      <c r="O664" s="243"/>
      <c r="P664" s="243"/>
      <c r="Q664" s="243"/>
      <c r="R664" s="243"/>
      <c r="S664" s="243"/>
      <c r="T664" s="244"/>
      <c r="AT664" s="245" t="s">
        <v>162</v>
      </c>
      <c r="AU664" s="245" t="s">
        <v>90</v>
      </c>
      <c r="AV664" s="14" t="s">
        <v>158</v>
      </c>
      <c r="AW664" s="14" t="s">
        <v>41</v>
      </c>
      <c r="AX664" s="14" t="s">
        <v>23</v>
      </c>
      <c r="AY664" s="245" t="s">
        <v>151</v>
      </c>
    </row>
    <row r="665" spans="2:65" s="13" customFormat="1" x14ac:dyDescent="0.3">
      <c r="B665" s="220"/>
      <c r="C665" s="221"/>
      <c r="D665" s="222" t="s">
        <v>162</v>
      </c>
      <c r="E665" s="221"/>
      <c r="F665" s="224" t="s">
        <v>652</v>
      </c>
      <c r="G665" s="221"/>
      <c r="H665" s="225">
        <v>238.80199999999999</v>
      </c>
      <c r="I665" s="226"/>
      <c r="J665" s="221"/>
      <c r="K665" s="221"/>
      <c r="L665" s="227"/>
      <c r="M665" s="228"/>
      <c r="N665" s="229"/>
      <c r="O665" s="229"/>
      <c r="P665" s="229"/>
      <c r="Q665" s="229"/>
      <c r="R665" s="229"/>
      <c r="S665" s="229"/>
      <c r="T665" s="230"/>
      <c r="AT665" s="231" t="s">
        <v>162</v>
      </c>
      <c r="AU665" s="231" t="s">
        <v>90</v>
      </c>
      <c r="AV665" s="13" t="s">
        <v>90</v>
      </c>
      <c r="AW665" s="13" t="s">
        <v>4</v>
      </c>
      <c r="AX665" s="13" t="s">
        <v>23</v>
      </c>
      <c r="AY665" s="231" t="s">
        <v>151</v>
      </c>
    </row>
    <row r="666" spans="2:65" s="1" customFormat="1" ht="22.5" customHeight="1" x14ac:dyDescent="0.3">
      <c r="B666" s="36"/>
      <c r="C666" s="195" t="s">
        <v>653</v>
      </c>
      <c r="D666" s="195" t="s">
        <v>153</v>
      </c>
      <c r="E666" s="196" t="s">
        <v>654</v>
      </c>
      <c r="F666" s="197" t="s">
        <v>655</v>
      </c>
      <c r="G666" s="198" t="s">
        <v>156</v>
      </c>
      <c r="H666" s="199">
        <v>1084.5830000000001</v>
      </c>
      <c r="I666" s="200"/>
      <c r="J666" s="201">
        <f>ROUND(I666*H666,2)</f>
        <v>0</v>
      </c>
      <c r="K666" s="197" t="s">
        <v>157</v>
      </c>
      <c r="L666" s="56"/>
      <c r="M666" s="202" t="s">
        <v>77</v>
      </c>
      <c r="N666" s="203" t="s">
        <v>50</v>
      </c>
      <c r="O666" s="37"/>
      <c r="P666" s="204">
        <f>O666*H666</f>
        <v>0</v>
      </c>
      <c r="Q666" s="204">
        <v>4.8574999999999998E-3</v>
      </c>
      <c r="R666" s="204">
        <f>Q666*H666</f>
        <v>5.2683619225000005</v>
      </c>
      <c r="S666" s="204">
        <v>0</v>
      </c>
      <c r="T666" s="205">
        <f>S666*H666</f>
        <v>0</v>
      </c>
      <c r="AR666" s="19" t="s">
        <v>158</v>
      </c>
      <c r="AT666" s="19" t="s">
        <v>153</v>
      </c>
      <c r="AU666" s="19" t="s">
        <v>90</v>
      </c>
      <c r="AY666" s="19" t="s">
        <v>151</v>
      </c>
      <c r="BE666" s="206">
        <f>IF(N666="základní",J666,0)</f>
        <v>0</v>
      </c>
      <c r="BF666" s="206">
        <f>IF(N666="snížená",J666,0)</f>
        <v>0</v>
      </c>
      <c r="BG666" s="206">
        <f>IF(N666="zákl. přenesená",J666,0)</f>
        <v>0</v>
      </c>
      <c r="BH666" s="206">
        <f>IF(N666="sníž. přenesená",J666,0)</f>
        <v>0</v>
      </c>
      <c r="BI666" s="206">
        <f>IF(N666="nulová",J666,0)</f>
        <v>0</v>
      </c>
      <c r="BJ666" s="19" t="s">
        <v>90</v>
      </c>
      <c r="BK666" s="206">
        <f>ROUND(I666*H666,2)</f>
        <v>0</v>
      </c>
      <c r="BL666" s="19" t="s">
        <v>158</v>
      </c>
      <c r="BM666" s="19" t="s">
        <v>656</v>
      </c>
    </row>
    <row r="667" spans="2:65" s="1" customFormat="1" x14ac:dyDescent="0.3">
      <c r="B667" s="36"/>
      <c r="C667" s="58"/>
      <c r="D667" s="207" t="s">
        <v>160</v>
      </c>
      <c r="E667" s="58"/>
      <c r="F667" s="208" t="s">
        <v>657</v>
      </c>
      <c r="G667" s="58"/>
      <c r="H667" s="58"/>
      <c r="I667" s="163"/>
      <c r="J667" s="58"/>
      <c r="K667" s="58"/>
      <c r="L667" s="56"/>
      <c r="M667" s="73"/>
      <c r="N667" s="37"/>
      <c r="O667" s="37"/>
      <c r="P667" s="37"/>
      <c r="Q667" s="37"/>
      <c r="R667" s="37"/>
      <c r="S667" s="37"/>
      <c r="T667" s="74"/>
      <c r="AT667" s="19" t="s">
        <v>160</v>
      </c>
      <c r="AU667" s="19" t="s">
        <v>90</v>
      </c>
    </row>
    <row r="668" spans="2:65" s="12" customFormat="1" x14ac:dyDescent="0.3">
      <c r="B668" s="209"/>
      <c r="C668" s="210"/>
      <c r="D668" s="207" t="s">
        <v>162</v>
      </c>
      <c r="E668" s="211" t="s">
        <v>77</v>
      </c>
      <c r="F668" s="212" t="s">
        <v>204</v>
      </c>
      <c r="G668" s="210"/>
      <c r="H668" s="213" t="s">
        <v>77</v>
      </c>
      <c r="I668" s="214"/>
      <c r="J668" s="210"/>
      <c r="K668" s="210"/>
      <c r="L668" s="215"/>
      <c r="M668" s="216"/>
      <c r="N668" s="217"/>
      <c r="O668" s="217"/>
      <c r="P668" s="217"/>
      <c r="Q668" s="217"/>
      <c r="R668" s="217"/>
      <c r="S668" s="217"/>
      <c r="T668" s="218"/>
      <c r="AT668" s="219" t="s">
        <v>162</v>
      </c>
      <c r="AU668" s="219" t="s">
        <v>90</v>
      </c>
      <c r="AV668" s="12" t="s">
        <v>23</v>
      </c>
      <c r="AW668" s="12" t="s">
        <v>41</v>
      </c>
      <c r="AX668" s="12" t="s">
        <v>79</v>
      </c>
      <c r="AY668" s="219" t="s">
        <v>151</v>
      </c>
    </row>
    <row r="669" spans="2:65" s="12" customFormat="1" x14ac:dyDescent="0.3">
      <c r="B669" s="209"/>
      <c r="C669" s="210"/>
      <c r="D669" s="207" t="s">
        <v>162</v>
      </c>
      <c r="E669" s="211" t="s">
        <v>77</v>
      </c>
      <c r="F669" s="212" t="s">
        <v>658</v>
      </c>
      <c r="G669" s="210"/>
      <c r="H669" s="213" t="s">
        <v>77</v>
      </c>
      <c r="I669" s="214"/>
      <c r="J669" s="210"/>
      <c r="K669" s="210"/>
      <c r="L669" s="215"/>
      <c r="M669" s="216"/>
      <c r="N669" s="217"/>
      <c r="O669" s="217"/>
      <c r="P669" s="217"/>
      <c r="Q669" s="217"/>
      <c r="R669" s="217"/>
      <c r="S669" s="217"/>
      <c r="T669" s="218"/>
      <c r="AT669" s="219" t="s">
        <v>162</v>
      </c>
      <c r="AU669" s="219" t="s">
        <v>90</v>
      </c>
      <c r="AV669" s="12" t="s">
        <v>23</v>
      </c>
      <c r="AW669" s="12" t="s">
        <v>41</v>
      </c>
      <c r="AX669" s="12" t="s">
        <v>79</v>
      </c>
      <c r="AY669" s="219" t="s">
        <v>151</v>
      </c>
    </row>
    <row r="670" spans="2:65" s="13" customFormat="1" x14ac:dyDescent="0.3">
      <c r="B670" s="220"/>
      <c r="C670" s="221"/>
      <c r="D670" s="222" t="s">
        <v>162</v>
      </c>
      <c r="E670" s="223" t="s">
        <v>77</v>
      </c>
      <c r="F670" s="224" t="s">
        <v>659</v>
      </c>
      <c r="G670" s="221"/>
      <c r="H670" s="225">
        <v>1084.5830000000001</v>
      </c>
      <c r="I670" s="226"/>
      <c r="J670" s="221"/>
      <c r="K670" s="221"/>
      <c r="L670" s="227"/>
      <c r="M670" s="228"/>
      <c r="N670" s="229"/>
      <c r="O670" s="229"/>
      <c r="P670" s="229"/>
      <c r="Q670" s="229"/>
      <c r="R670" s="229"/>
      <c r="S670" s="229"/>
      <c r="T670" s="230"/>
      <c r="AT670" s="231" t="s">
        <v>162</v>
      </c>
      <c r="AU670" s="231" t="s">
        <v>90</v>
      </c>
      <c r="AV670" s="13" t="s">
        <v>90</v>
      </c>
      <c r="AW670" s="13" t="s">
        <v>41</v>
      </c>
      <c r="AX670" s="13" t="s">
        <v>23</v>
      </c>
      <c r="AY670" s="231" t="s">
        <v>151</v>
      </c>
    </row>
    <row r="671" spans="2:65" s="1" customFormat="1" ht="31.5" customHeight="1" x14ac:dyDescent="0.3">
      <c r="B671" s="36"/>
      <c r="C671" s="195" t="s">
        <v>660</v>
      </c>
      <c r="D671" s="195" t="s">
        <v>153</v>
      </c>
      <c r="E671" s="196" t="s">
        <v>661</v>
      </c>
      <c r="F671" s="197" t="s">
        <v>662</v>
      </c>
      <c r="G671" s="198" t="s">
        <v>156</v>
      </c>
      <c r="H671" s="199">
        <v>57.026000000000003</v>
      </c>
      <c r="I671" s="200"/>
      <c r="J671" s="201">
        <f>ROUND(I671*H671,2)</f>
        <v>0</v>
      </c>
      <c r="K671" s="197" t="s">
        <v>157</v>
      </c>
      <c r="L671" s="56"/>
      <c r="M671" s="202" t="s">
        <v>77</v>
      </c>
      <c r="N671" s="203" t="s">
        <v>50</v>
      </c>
      <c r="O671" s="37"/>
      <c r="P671" s="204">
        <f>O671*H671</f>
        <v>0</v>
      </c>
      <c r="Q671" s="204">
        <v>6.28E-3</v>
      </c>
      <c r="R671" s="204">
        <f>Q671*H671</f>
        <v>0.35812328000000004</v>
      </c>
      <c r="S671" s="204">
        <v>0</v>
      </c>
      <c r="T671" s="205">
        <f>S671*H671</f>
        <v>0</v>
      </c>
      <c r="AR671" s="19" t="s">
        <v>158</v>
      </c>
      <c r="AT671" s="19" t="s">
        <v>153</v>
      </c>
      <c r="AU671" s="19" t="s">
        <v>90</v>
      </c>
      <c r="AY671" s="19" t="s">
        <v>151</v>
      </c>
      <c r="BE671" s="206">
        <f>IF(N671="základní",J671,0)</f>
        <v>0</v>
      </c>
      <c r="BF671" s="206">
        <f>IF(N671="snížená",J671,0)</f>
        <v>0</v>
      </c>
      <c r="BG671" s="206">
        <f>IF(N671="zákl. přenesená",J671,0)</f>
        <v>0</v>
      </c>
      <c r="BH671" s="206">
        <f>IF(N671="sníž. přenesená",J671,0)</f>
        <v>0</v>
      </c>
      <c r="BI671" s="206">
        <f>IF(N671="nulová",J671,0)</f>
        <v>0</v>
      </c>
      <c r="BJ671" s="19" t="s">
        <v>90</v>
      </c>
      <c r="BK671" s="206">
        <f>ROUND(I671*H671,2)</f>
        <v>0</v>
      </c>
      <c r="BL671" s="19" t="s">
        <v>158</v>
      </c>
      <c r="BM671" s="19" t="s">
        <v>663</v>
      </c>
    </row>
    <row r="672" spans="2:65" s="1" customFormat="1" ht="27" x14ac:dyDescent="0.3">
      <c r="B672" s="36"/>
      <c r="C672" s="58"/>
      <c r="D672" s="207" t="s">
        <v>160</v>
      </c>
      <c r="E672" s="58"/>
      <c r="F672" s="208" t="s">
        <v>664</v>
      </c>
      <c r="G672" s="58"/>
      <c r="H672" s="58"/>
      <c r="I672" s="163"/>
      <c r="J672" s="58"/>
      <c r="K672" s="58"/>
      <c r="L672" s="56"/>
      <c r="M672" s="73"/>
      <c r="N672" s="37"/>
      <c r="O672" s="37"/>
      <c r="P672" s="37"/>
      <c r="Q672" s="37"/>
      <c r="R672" s="37"/>
      <c r="S672" s="37"/>
      <c r="T672" s="74"/>
      <c r="AT672" s="19" t="s">
        <v>160</v>
      </c>
      <c r="AU672" s="19" t="s">
        <v>90</v>
      </c>
    </row>
    <row r="673" spans="2:51" s="12" customFormat="1" x14ac:dyDescent="0.3">
      <c r="B673" s="209"/>
      <c r="C673" s="210"/>
      <c r="D673" s="207" t="s">
        <v>162</v>
      </c>
      <c r="E673" s="211" t="s">
        <v>77</v>
      </c>
      <c r="F673" s="212" t="s">
        <v>163</v>
      </c>
      <c r="G673" s="210"/>
      <c r="H673" s="213" t="s">
        <v>77</v>
      </c>
      <c r="I673" s="214"/>
      <c r="J673" s="210"/>
      <c r="K673" s="210"/>
      <c r="L673" s="215"/>
      <c r="M673" s="216"/>
      <c r="N673" s="217"/>
      <c r="O673" s="217"/>
      <c r="P673" s="217"/>
      <c r="Q673" s="217"/>
      <c r="R673" s="217"/>
      <c r="S673" s="217"/>
      <c r="T673" s="218"/>
      <c r="AT673" s="219" t="s">
        <v>162</v>
      </c>
      <c r="AU673" s="219" t="s">
        <v>90</v>
      </c>
      <c r="AV673" s="12" t="s">
        <v>23</v>
      </c>
      <c r="AW673" s="12" t="s">
        <v>41</v>
      </c>
      <c r="AX673" s="12" t="s">
        <v>79</v>
      </c>
      <c r="AY673" s="219" t="s">
        <v>151</v>
      </c>
    </row>
    <row r="674" spans="2:51" s="12" customFormat="1" x14ac:dyDescent="0.3">
      <c r="B674" s="209"/>
      <c r="C674" s="210"/>
      <c r="D674" s="207" t="s">
        <v>162</v>
      </c>
      <c r="E674" s="211" t="s">
        <v>77</v>
      </c>
      <c r="F674" s="212" t="s">
        <v>665</v>
      </c>
      <c r="G674" s="210"/>
      <c r="H674" s="213" t="s">
        <v>77</v>
      </c>
      <c r="I674" s="214"/>
      <c r="J674" s="210"/>
      <c r="K674" s="210"/>
      <c r="L674" s="215"/>
      <c r="M674" s="216"/>
      <c r="N674" s="217"/>
      <c r="O674" s="217"/>
      <c r="P674" s="217"/>
      <c r="Q674" s="217"/>
      <c r="R674" s="217"/>
      <c r="S674" s="217"/>
      <c r="T674" s="218"/>
      <c r="AT674" s="219" t="s">
        <v>162</v>
      </c>
      <c r="AU674" s="219" t="s">
        <v>90</v>
      </c>
      <c r="AV674" s="12" t="s">
        <v>23</v>
      </c>
      <c r="AW674" s="12" t="s">
        <v>41</v>
      </c>
      <c r="AX674" s="12" t="s">
        <v>79</v>
      </c>
      <c r="AY674" s="219" t="s">
        <v>151</v>
      </c>
    </row>
    <row r="675" spans="2:51" s="13" customFormat="1" x14ac:dyDescent="0.3">
      <c r="B675" s="220"/>
      <c r="C675" s="221"/>
      <c r="D675" s="207" t="s">
        <v>162</v>
      </c>
      <c r="E675" s="232" t="s">
        <v>77</v>
      </c>
      <c r="F675" s="233" t="s">
        <v>666</v>
      </c>
      <c r="G675" s="221"/>
      <c r="H675" s="234">
        <v>19.210999999999999</v>
      </c>
      <c r="I675" s="226"/>
      <c r="J675" s="221"/>
      <c r="K675" s="221"/>
      <c r="L675" s="227"/>
      <c r="M675" s="228"/>
      <c r="N675" s="229"/>
      <c r="O675" s="229"/>
      <c r="P675" s="229"/>
      <c r="Q675" s="229"/>
      <c r="R675" s="229"/>
      <c r="S675" s="229"/>
      <c r="T675" s="230"/>
      <c r="AT675" s="231" t="s">
        <v>162</v>
      </c>
      <c r="AU675" s="231" t="s">
        <v>90</v>
      </c>
      <c r="AV675" s="13" t="s">
        <v>90</v>
      </c>
      <c r="AW675" s="13" t="s">
        <v>41</v>
      </c>
      <c r="AX675" s="13" t="s">
        <v>79</v>
      </c>
      <c r="AY675" s="231" t="s">
        <v>151</v>
      </c>
    </row>
    <row r="676" spans="2:51" s="13" customFormat="1" x14ac:dyDescent="0.3">
      <c r="B676" s="220"/>
      <c r="C676" s="221"/>
      <c r="D676" s="207" t="s">
        <v>162</v>
      </c>
      <c r="E676" s="232" t="s">
        <v>77</v>
      </c>
      <c r="F676" s="233" t="s">
        <v>1551</v>
      </c>
      <c r="G676" s="221"/>
      <c r="H676" s="234">
        <v>12.265000000000001</v>
      </c>
      <c r="I676" s="226"/>
      <c r="J676" s="221"/>
      <c r="K676" s="221"/>
      <c r="L676" s="227"/>
      <c r="M676" s="228"/>
      <c r="N676" s="229"/>
      <c r="O676" s="229"/>
      <c r="P676" s="229"/>
      <c r="Q676" s="229"/>
      <c r="R676" s="229"/>
      <c r="S676" s="229"/>
      <c r="T676" s="230"/>
      <c r="AT676" s="231" t="s">
        <v>162</v>
      </c>
      <c r="AU676" s="231" t="s">
        <v>90</v>
      </c>
      <c r="AV676" s="13" t="s">
        <v>90</v>
      </c>
      <c r="AW676" s="13" t="s">
        <v>41</v>
      </c>
      <c r="AX676" s="13" t="s">
        <v>79</v>
      </c>
      <c r="AY676" s="231" t="s">
        <v>151</v>
      </c>
    </row>
    <row r="677" spans="2:51" s="13" customFormat="1" x14ac:dyDescent="0.3">
      <c r="B677" s="220"/>
      <c r="C677" s="221"/>
      <c r="D677" s="207" t="s">
        <v>162</v>
      </c>
      <c r="E677" s="232" t="s">
        <v>77</v>
      </c>
      <c r="F677" s="233" t="s">
        <v>668</v>
      </c>
      <c r="G677" s="221"/>
      <c r="H677" s="234">
        <v>30.417000000000002</v>
      </c>
      <c r="I677" s="226"/>
      <c r="J677" s="221"/>
      <c r="K677" s="221"/>
      <c r="L677" s="227"/>
      <c r="M677" s="228"/>
      <c r="N677" s="229"/>
      <c r="O677" s="229"/>
      <c r="P677" s="229"/>
      <c r="Q677" s="229"/>
      <c r="R677" s="229"/>
      <c r="S677" s="229"/>
      <c r="T677" s="230"/>
      <c r="AT677" s="231" t="s">
        <v>162</v>
      </c>
      <c r="AU677" s="231" t="s">
        <v>90</v>
      </c>
      <c r="AV677" s="13" t="s">
        <v>90</v>
      </c>
      <c r="AW677" s="13" t="s">
        <v>41</v>
      </c>
      <c r="AX677" s="13" t="s">
        <v>79</v>
      </c>
      <c r="AY677" s="231" t="s">
        <v>151</v>
      </c>
    </row>
    <row r="678" spans="2:51" s="12" customFormat="1" x14ac:dyDescent="0.3">
      <c r="B678" s="209"/>
      <c r="C678" s="210"/>
      <c r="D678" s="207" t="s">
        <v>162</v>
      </c>
      <c r="E678" s="211" t="s">
        <v>77</v>
      </c>
      <c r="F678" s="212" t="s">
        <v>456</v>
      </c>
      <c r="G678" s="210"/>
      <c r="H678" s="213" t="s">
        <v>77</v>
      </c>
      <c r="I678" s="214"/>
      <c r="J678" s="210"/>
      <c r="K678" s="210"/>
      <c r="L678" s="215"/>
      <c r="M678" s="216"/>
      <c r="N678" s="217"/>
      <c r="O678" s="217"/>
      <c r="P678" s="217"/>
      <c r="Q678" s="217"/>
      <c r="R678" s="217"/>
      <c r="S678" s="217"/>
      <c r="T678" s="218"/>
      <c r="AT678" s="219" t="s">
        <v>162</v>
      </c>
      <c r="AU678" s="219" t="s">
        <v>90</v>
      </c>
      <c r="AV678" s="12" t="s">
        <v>23</v>
      </c>
      <c r="AW678" s="12" t="s">
        <v>41</v>
      </c>
      <c r="AX678" s="12" t="s">
        <v>79</v>
      </c>
      <c r="AY678" s="219" t="s">
        <v>151</v>
      </c>
    </row>
    <row r="679" spans="2:51" s="13" customFormat="1" x14ac:dyDescent="0.3">
      <c r="B679" s="220"/>
      <c r="C679" s="221"/>
      <c r="D679" s="207" t="s">
        <v>162</v>
      </c>
      <c r="E679" s="232" t="s">
        <v>77</v>
      </c>
      <c r="F679" s="233" t="s">
        <v>426</v>
      </c>
      <c r="G679" s="221"/>
      <c r="H679" s="234">
        <v>-5.76</v>
      </c>
      <c r="I679" s="226"/>
      <c r="J679" s="221"/>
      <c r="K679" s="221"/>
      <c r="L679" s="227"/>
      <c r="M679" s="228"/>
      <c r="N679" s="229"/>
      <c r="O679" s="229"/>
      <c r="P679" s="229"/>
      <c r="Q679" s="229"/>
      <c r="R679" s="229"/>
      <c r="S679" s="229"/>
      <c r="T679" s="230"/>
      <c r="AT679" s="231" t="s">
        <v>162</v>
      </c>
      <c r="AU679" s="231" t="s">
        <v>90</v>
      </c>
      <c r="AV679" s="13" t="s">
        <v>90</v>
      </c>
      <c r="AW679" s="13" t="s">
        <v>41</v>
      </c>
      <c r="AX679" s="13" t="s">
        <v>79</v>
      </c>
      <c r="AY679" s="231" t="s">
        <v>151</v>
      </c>
    </row>
    <row r="680" spans="2:51" s="13" customFormat="1" x14ac:dyDescent="0.3">
      <c r="B680" s="220"/>
      <c r="C680" s="221"/>
      <c r="D680" s="207" t="s">
        <v>162</v>
      </c>
      <c r="E680" s="232" t="s">
        <v>77</v>
      </c>
      <c r="F680" s="233" t="s">
        <v>434</v>
      </c>
      <c r="G680" s="221"/>
      <c r="H680" s="234">
        <v>-2.52</v>
      </c>
      <c r="I680" s="226"/>
      <c r="J680" s="221"/>
      <c r="K680" s="221"/>
      <c r="L680" s="227"/>
      <c r="M680" s="228"/>
      <c r="N680" s="229"/>
      <c r="O680" s="229"/>
      <c r="P680" s="229"/>
      <c r="Q680" s="229"/>
      <c r="R680" s="229"/>
      <c r="S680" s="229"/>
      <c r="T680" s="230"/>
      <c r="AT680" s="231" t="s">
        <v>162</v>
      </c>
      <c r="AU680" s="231" t="s">
        <v>90</v>
      </c>
      <c r="AV680" s="13" t="s">
        <v>90</v>
      </c>
      <c r="AW680" s="13" t="s">
        <v>41</v>
      </c>
      <c r="AX680" s="13" t="s">
        <v>79</v>
      </c>
      <c r="AY680" s="231" t="s">
        <v>151</v>
      </c>
    </row>
    <row r="681" spans="2:51" s="13" customFormat="1" x14ac:dyDescent="0.3">
      <c r="B681" s="220"/>
      <c r="C681" s="221"/>
      <c r="D681" s="207" t="s">
        <v>162</v>
      </c>
      <c r="E681" s="232" t="s">
        <v>77</v>
      </c>
      <c r="F681" s="233" t="s">
        <v>435</v>
      </c>
      <c r="G681" s="221"/>
      <c r="H681" s="234">
        <v>-2.16</v>
      </c>
      <c r="I681" s="226"/>
      <c r="J681" s="221"/>
      <c r="K681" s="221"/>
      <c r="L681" s="227"/>
      <c r="M681" s="228"/>
      <c r="N681" s="229"/>
      <c r="O681" s="229"/>
      <c r="P681" s="229"/>
      <c r="Q681" s="229"/>
      <c r="R681" s="229"/>
      <c r="S681" s="229"/>
      <c r="T681" s="230"/>
      <c r="AT681" s="231" t="s">
        <v>162</v>
      </c>
      <c r="AU681" s="231" t="s">
        <v>90</v>
      </c>
      <c r="AV681" s="13" t="s">
        <v>90</v>
      </c>
      <c r="AW681" s="13" t="s">
        <v>41</v>
      </c>
      <c r="AX681" s="13" t="s">
        <v>79</v>
      </c>
      <c r="AY681" s="231" t="s">
        <v>151</v>
      </c>
    </row>
    <row r="682" spans="2:51" s="13" customFormat="1" x14ac:dyDescent="0.3">
      <c r="B682" s="220"/>
      <c r="C682" s="221"/>
      <c r="D682" s="207" t="s">
        <v>162</v>
      </c>
      <c r="E682" s="232" t="s">
        <v>77</v>
      </c>
      <c r="F682" s="233" t="s">
        <v>436</v>
      </c>
      <c r="G682" s="221"/>
      <c r="H682" s="234">
        <v>-1.8</v>
      </c>
      <c r="I682" s="226"/>
      <c r="J682" s="221"/>
      <c r="K682" s="221"/>
      <c r="L682" s="227"/>
      <c r="M682" s="228"/>
      <c r="N682" s="229"/>
      <c r="O682" s="229"/>
      <c r="P682" s="229"/>
      <c r="Q682" s="229"/>
      <c r="R682" s="229"/>
      <c r="S682" s="229"/>
      <c r="T682" s="230"/>
      <c r="AT682" s="231" t="s">
        <v>162</v>
      </c>
      <c r="AU682" s="231" t="s">
        <v>90</v>
      </c>
      <c r="AV682" s="13" t="s">
        <v>90</v>
      </c>
      <c r="AW682" s="13" t="s">
        <v>41</v>
      </c>
      <c r="AX682" s="13" t="s">
        <v>79</v>
      </c>
      <c r="AY682" s="231" t="s">
        <v>151</v>
      </c>
    </row>
    <row r="683" spans="2:51" s="13" customFormat="1" x14ac:dyDescent="0.3">
      <c r="B683" s="220"/>
      <c r="C683" s="221"/>
      <c r="D683" s="207" t="s">
        <v>162</v>
      </c>
      <c r="E683" s="232" t="s">
        <v>77</v>
      </c>
      <c r="F683" s="233" t="s">
        <v>457</v>
      </c>
      <c r="G683" s="221"/>
      <c r="H683" s="234">
        <v>-3.6</v>
      </c>
      <c r="I683" s="226"/>
      <c r="J683" s="221"/>
      <c r="K683" s="221"/>
      <c r="L683" s="227"/>
      <c r="M683" s="228"/>
      <c r="N683" s="229"/>
      <c r="O683" s="229"/>
      <c r="P683" s="229"/>
      <c r="Q683" s="229"/>
      <c r="R683" s="229"/>
      <c r="S683" s="229"/>
      <c r="T683" s="230"/>
      <c r="AT683" s="231" t="s">
        <v>162</v>
      </c>
      <c r="AU683" s="231" t="s">
        <v>90</v>
      </c>
      <c r="AV683" s="13" t="s">
        <v>90</v>
      </c>
      <c r="AW683" s="13" t="s">
        <v>41</v>
      </c>
      <c r="AX683" s="13" t="s">
        <v>79</v>
      </c>
      <c r="AY683" s="231" t="s">
        <v>151</v>
      </c>
    </row>
    <row r="684" spans="2:51" s="15" customFormat="1" x14ac:dyDescent="0.3">
      <c r="B684" s="260"/>
      <c r="C684" s="261"/>
      <c r="D684" s="207" t="s">
        <v>162</v>
      </c>
      <c r="E684" s="262" t="s">
        <v>77</v>
      </c>
      <c r="F684" s="263" t="s">
        <v>321</v>
      </c>
      <c r="G684" s="261"/>
      <c r="H684" s="264">
        <v>46.052999999999997</v>
      </c>
      <c r="I684" s="265"/>
      <c r="J684" s="261"/>
      <c r="K684" s="261"/>
      <c r="L684" s="266"/>
      <c r="M684" s="267"/>
      <c r="N684" s="268"/>
      <c r="O684" s="268"/>
      <c r="P684" s="268"/>
      <c r="Q684" s="268"/>
      <c r="R684" s="268"/>
      <c r="S684" s="268"/>
      <c r="T684" s="269"/>
      <c r="AT684" s="270" t="s">
        <v>162</v>
      </c>
      <c r="AU684" s="270" t="s">
        <v>90</v>
      </c>
      <c r="AV684" s="15" t="s">
        <v>175</v>
      </c>
      <c r="AW684" s="15" t="s">
        <v>41</v>
      </c>
      <c r="AX684" s="15" t="s">
        <v>79</v>
      </c>
      <c r="AY684" s="270" t="s">
        <v>151</v>
      </c>
    </row>
    <row r="685" spans="2:51" s="12" customFormat="1" x14ac:dyDescent="0.3">
      <c r="B685" s="209"/>
      <c r="C685" s="210"/>
      <c r="D685" s="207" t="s">
        <v>162</v>
      </c>
      <c r="E685" s="211" t="s">
        <v>77</v>
      </c>
      <c r="F685" s="212" t="s">
        <v>669</v>
      </c>
      <c r="G685" s="210"/>
      <c r="H685" s="213" t="s">
        <v>77</v>
      </c>
      <c r="I685" s="214"/>
      <c r="J685" s="210"/>
      <c r="K685" s="210"/>
      <c r="L685" s="215"/>
      <c r="M685" s="216"/>
      <c r="N685" s="217"/>
      <c r="O685" s="217"/>
      <c r="P685" s="217"/>
      <c r="Q685" s="217"/>
      <c r="R685" s="217"/>
      <c r="S685" s="217"/>
      <c r="T685" s="218"/>
      <c r="AT685" s="219" t="s">
        <v>162</v>
      </c>
      <c r="AU685" s="219" t="s">
        <v>90</v>
      </c>
      <c r="AV685" s="12" t="s">
        <v>23</v>
      </c>
      <c r="AW685" s="12" t="s">
        <v>41</v>
      </c>
      <c r="AX685" s="12" t="s">
        <v>79</v>
      </c>
      <c r="AY685" s="219" t="s">
        <v>151</v>
      </c>
    </row>
    <row r="686" spans="2:51" s="13" customFormat="1" x14ac:dyDescent="0.3">
      <c r="B686" s="220"/>
      <c r="C686" s="221"/>
      <c r="D686" s="207" t="s">
        <v>162</v>
      </c>
      <c r="E686" s="232" t="s">
        <v>77</v>
      </c>
      <c r="F686" s="233" t="s">
        <v>444</v>
      </c>
      <c r="G686" s="221"/>
      <c r="H686" s="234">
        <v>2.343</v>
      </c>
      <c r="I686" s="226"/>
      <c r="J686" s="221"/>
      <c r="K686" s="221"/>
      <c r="L686" s="227"/>
      <c r="M686" s="228"/>
      <c r="N686" s="229"/>
      <c r="O686" s="229"/>
      <c r="P686" s="229"/>
      <c r="Q686" s="229"/>
      <c r="R686" s="229"/>
      <c r="S686" s="229"/>
      <c r="T686" s="230"/>
      <c r="AT686" s="231" t="s">
        <v>162</v>
      </c>
      <c r="AU686" s="231" t="s">
        <v>90</v>
      </c>
      <c r="AV686" s="13" t="s">
        <v>90</v>
      </c>
      <c r="AW686" s="13" t="s">
        <v>41</v>
      </c>
      <c r="AX686" s="13" t="s">
        <v>79</v>
      </c>
      <c r="AY686" s="231" t="s">
        <v>151</v>
      </c>
    </row>
    <row r="687" spans="2:51" s="13" customFormat="1" x14ac:dyDescent="0.3">
      <c r="B687" s="220"/>
      <c r="C687" s="221"/>
      <c r="D687" s="207" t="s">
        <v>162</v>
      </c>
      <c r="E687" s="232" t="s">
        <v>77</v>
      </c>
      <c r="F687" s="233" t="s">
        <v>445</v>
      </c>
      <c r="G687" s="221"/>
      <c r="H687" s="234">
        <v>4.53</v>
      </c>
      <c r="I687" s="226"/>
      <c r="J687" s="221"/>
      <c r="K687" s="221"/>
      <c r="L687" s="227"/>
      <c r="M687" s="228"/>
      <c r="N687" s="229"/>
      <c r="O687" s="229"/>
      <c r="P687" s="229"/>
      <c r="Q687" s="229"/>
      <c r="R687" s="229"/>
      <c r="S687" s="229"/>
      <c r="T687" s="230"/>
      <c r="AT687" s="231" t="s">
        <v>162</v>
      </c>
      <c r="AU687" s="231" t="s">
        <v>90</v>
      </c>
      <c r="AV687" s="13" t="s">
        <v>90</v>
      </c>
      <c r="AW687" s="13" t="s">
        <v>41</v>
      </c>
      <c r="AX687" s="13" t="s">
        <v>79</v>
      </c>
      <c r="AY687" s="231" t="s">
        <v>151</v>
      </c>
    </row>
    <row r="688" spans="2:51" s="13" customFormat="1" x14ac:dyDescent="0.3">
      <c r="B688" s="220"/>
      <c r="C688" s="221"/>
      <c r="D688" s="207" t="s">
        <v>162</v>
      </c>
      <c r="E688" s="232" t="s">
        <v>77</v>
      </c>
      <c r="F688" s="233" t="s">
        <v>446</v>
      </c>
      <c r="G688" s="221"/>
      <c r="H688" s="234">
        <v>4.0999999999999996</v>
      </c>
      <c r="I688" s="226"/>
      <c r="J688" s="221"/>
      <c r="K688" s="221"/>
      <c r="L688" s="227"/>
      <c r="M688" s="228"/>
      <c r="N688" s="229"/>
      <c r="O688" s="229"/>
      <c r="P688" s="229"/>
      <c r="Q688" s="229"/>
      <c r="R688" s="229"/>
      <c r="S688" s="229"/>
      <c r="T688" s="230"/>
      <c r="AT688" s="231" t="s">
        <v>162</v>
      </c>
      <c r="AU688" s="231" t="s">
        <v>90</v>
      </c>
      <c r="AV688" s="13" t="s">
        <v>90</v>
      </c>
      <c r="AW688" s="13" t="s">
        <v>41</v>
      </c>
      <c r="AX688" s="13" t="s">
        <v>79</v>
      </c>
      <c r="AY688" s="231" t="s">
        <v>151</v>
      </c>
    </row>
    <row r="689" spans="2:65" s="15" customFormat="1" x14ac:dyDescent="0.3">
      <c r="B689" s="260"/>
      <c r="C689" s="261"/>
      <c r="D689" s="207" t="s">
        <v>162</v>
      </c>
      <c r="E689" s="262" t="s">
        <v>77</v>
      </c>
      <c r="F689" s="263" t="s">
        <v>321</v>
      </c>
      <c r="G689" s="261"/>
      <c r="H689" s="264">
        <v>10.973000000000001</v>
      </c>
      <c r="I689" s="265"/>
      <c r="J689" s="261"/>
      <c r="K689" s="261"/>
      <c r="L689" s="266"/>
      <c r="M689" s="267"/>
      <c r="N689" s="268"/>
      <c r="O689" s="268"/>
      <c r="P689" s="268"/>
      <c r="Q689" s="268"/>
      <c r="R689" s="268"/>
      <c r="S689" s="268"/>
      <c r="T689" s="269"/>
      <c r="AT689" s="270" t="s">
        <v>162</v>
      </c>
      <c r="AU689" s="270" t="s">
        <v>90</v>
      </c>
      <c r="AV689" s="15" t="s">
        <v>175</v>
      </c>
      <c r="AW689" s="15" t="s">
        <v>41</v>
      </c>
      <c r="AX689" s="15" t="s">
        <v>79</v>
      </c>
      <c r="AY689" s="270" t="s">
        <v>151</v>
      </c>
    </row>
    <row r="690" spans="2:65" s="14" customFormat="1" x14ac:dyDescent="0.3">
      <c r="B690" s="235"/>
      <c r="C690" s="236"/>
      <c r="D690" s="222" t="s">
        <v>162</v>
      </c>
      <c r="E690" s="237" t="s">
        <v>77</v>
      </c>
      <c r="F690" s="238" t="s">
        <v>174</v>
      </c>
      <c r="G690" s="236"/>
      <c r="H690" s="239">
        <v>57.026000000000003</v>
      </c>
      <c r="I690" s="240"/>
      <c r="J690" s="236"/>
      <c r="K690" s="236"/>
      <c r="L690" s="241"/>
      <c r="M690" s="242"/>
      <c r="N690" s="243"/>
      <c r="O690" s="243"/>
      <c r="P690" s="243"/>
      <c r="Q690" s="243"/>
      <c r="R690" s="243"/>
      <c r="S690" s="243"/>
      <c r="T690" s="244"/>
      <c r="AT690" s="245" t="s">
        <v>162</v>
      </c>
      <c r="AU690" s="245" t="s">
        <v>90</v>
      </c>
      <c r="AV690" s="14" t="s">
        <v>158</v>
      </c>
      <c r="AW690" s="14" t="s">
        <v>41</v>
      </c>
      <c r="AX690" s="14" t="s">
        <v>23</v>
      </c>
      <c r="AY690" s="245" t="s">
        <v>151</v>
      </c>
    </row>
    <row r="691" spans="2:65" s="1" customFormat="1" ht="22.5" customHeight="1" x14ac:dyDescent="0.3">
      <c r="B691" s="36"/>
      <c r="C691" s="195" t="s">
        <v>670</v>
      </c>
      <c r="D691" s="195" t="s">
        <v>153</v>
      </c>
      <c r="E691" s="196" t="s">
        <v>671</v>
      </c>
      <c r="F691" s="197" t="s">
        <v>672</v>
      </c>
      <c r="G691" s="198" t="s">
        <v>156</v>
      </c>
      <c r="H691" s="199">
        <v>1355.904</v>
      </c>
      <c r="I691" s="200"/>
      <c r="J691" s="201">
        <f>ROUND(I691*H691,2)</f>
        <v>0</v>
      </c>
      <c r="K691" s="197" t="s">
        <v>157</v>
      </c>
      <c r="L691" s="56"/>
      <c r="M691" s="202" t="s">
        <v>77</v>
      </c>
      <c r="N691" s="203" t="s">
        <v>50</v>
      </c>
      <c r="O691" s="37"/>
      <c r="P691" s="204">
        <f>O691*H691</f>
        <v>0</v>
      </c>
      <c r="Q691" s="204">
        <v>2.6800000000000001E-3</v>
      </c>
      <c r="R691" s="204">
        <f>Q691*H691</f>
        <v>3.63382272</v>
      </c>
      <c r="S691" s="204">
        <v>0</v>
      </c>
      <c r="T691" s="205">
        <f>S691*H691</f>
        <v>0</v>
      </c>
      <c r="AR691" s="19" t="s">
        <v>158</v>
      </c>
      <c r="AT691" s="19" t="s">
        <v>153</v>
      </c>
      <c r="AU691" s="19" t="s">
        <v>90</v>
      </c>
      <c r="AY691" s="19" t="s">
        <v>151</v>
      </c>
      <c r="BE691" s="206">
        <f>IF(N691="základní",J691,0)</f>
        <v>0</v>
      </c>
      <c r="BF691" s="206">
        <f>IF(N691="snížená",J691,0)</f>
        <v>0</v>
      </c>
      <c r="BG691" s="206">
        <f>IF(N691="zákl. přenesená",J691,0)</f>
        <v>0</v>
      </c>
      <c r="BH691" s="206">
        <f>IF(N691="sníž. přenesená",J691,0)</f>
        <v>0</v>
      </c>
      <c r="BI691" s="206">
        <f>IF(N691="nulová",J691,0)</f>
        <v>0</v>
      </c>
      <c r="BJ691" s="19" t="s">
        <v>90</v>
      </c>
      <c r="BK691" s="206">
        <f>ROUND(I691*H691,2)</f>
        <v>0</v>
      </c>
      <c r="BL691" s="19" t="s">
        <v>158</v>
      </c>
      <c r="BM691" s="19" t="s">
        <v>673</v>
      </c>
    </row>
    <row r="692" spans="2:65" s="1" customFormat="1" ht="27" x14ac:dyDescent="0.3">
      <c r="B692" s="36"/>
      <c r="C692" s="58"/>
      <c r="D692" s="207" t="s">
        <v>160</v>
      </c>
      <c r="E692" s="58"/>
      <c r="F692" s="208" t="s">
        <v>674</v>
      </c>
      <c r="G692" s="58"/>
      <c r="H692" s="58"/>
      <c r="I692" s="163"/>
      <c r="J692" s="58"/>
      <c r="K692" s="58"/>
      <c r="L692" s="56"/>
      <c r="M692" s="73"/>
      <c r="N692" s="37"/>
      <c r="O692" s="37"/>
      <c r="P692" s="37"/>
      <c r="Q692" s="37"/>
      <c r="R692" s="37"/>
      <c r="S692" s="37"/>
      <c r="T692" s="74"/>
      <c r="AT692" s="19" t="s">
        <v>160</v>
      </c>
      <c r="AU692" s="19" t="s">
        <v>90</v>
      </c>
    </row>
    <row r="693" spans="2:65" s="12" customFormat="1" x14ac:dyDescent="0.3">
      <c r="B693" s="209"/>
      <c r="C693" s="210"/>
      <c r="D693" s="207" t="s">
        <v>162</v>
      </c>
      <c r="E693" s="211" t="s">
        <v>77</v>
      </c>
      <c r="F693" s="212" t="s">
        <v>675</v>
      </c>
      <c r="G693" s="210"/>
      <c r="H693" s="213" t="s">
        <v>77</v>
      </c>
      <c r="I693" s="214"/>
      <c r="J693" s="210"/>
      <c r="K693" s="210"/>
      <c r="L693" s="215"/>
      <c r="M693" s="216"/>
      <c r="N693" s="217"/>
      <c r="O693" s="217"/>
      <c r="P693" s="217"/>
      <c r="Q693" s="217"/>
      <c r="R693" s="217"/>
      <c r="S693" s="217"/>
      <c r="T693" s="218"/>
      <c r="AT693" s="219" t="s">
        <v>162</v>
      </c>
      <c r="AU693" s="219" t="s">
        <v>90</v>
      </c>
      <c r="AV693" s="12" t="s">
        <v>23</v>
      </c>
      <c r="AW693" s="12" t="s">
        <v>41</v>
      </c>
      <c r="AX693" s="12" t="s">
        <v>79</v>
      </c>
      <c r="AY693" s="219" t="s">
        <v>151</v>
      </c>
    </row>
    <row r="694" spans="2:65" s="12" customFormat="1" x14ac:dyDescent="0.3">
      <c r="B694" s="209"/>
      <c r="C694" s="210"/>
      <c r="D694" s="207" t="s">
        <v>162</v>
      </c>
      <c r="E694" s="211" t="s">
        <v>77</v>
      </c>
      <c r="F694" s="212" t="s">
        <v>676</v>
      </c>
      <c r="G694" s="210"/>
      <c r="H694" s="213" t="s">
        <v>77</v>
      </c>
      <c r="I694" s="214"/>
      <c r="J694" s="210"/>
      <c r="K694" s="210"/>
      <c r="L694" s="215"/>
      <c r="M694" s="216"/>
      <c r="N694" s="217"/>
      <c r="O694" s="217"/>
      <c r="P694" s="217"/>
      <c r="Q694" s="217"/>
      <c r="R694" s="217"/>
      <c r="S694" s="217"/>
      <c r="T694" s="218"/>
      <c r="AT694" s="219" t="s">
        <v>162</v>
      </c>
      <c r="AU694" s="219" t="s">
        <v>90</v>
      </c>
      <c r="AV694" s="12" t="s">
        <v>23</v>
      </c>
      <c r="AW694" s="12" t="s">
        <v>41</v>
      </c>
      <c r="AX694" s="12" t="s">
        <v>79</v>
      </c>
      <c r="AY694" s="219" t="s">
        <v>151</v>
      </c>
    </row>
    <row r="695" spans="2:65" s="13" customFormat="1" x14ac:dyDescent="0.3">
      <c r="B695" s="220"/>
      <c r="C695" s="221"/>
      <c r="D695" s="207" t="s">
        <v>162</v>
      </c>
      <c r="E695" s="232" t="s">
        <v>77</v>
      </c>
      <c r="F695" s="233" t="s">
        <v>677</v>
      </c>
      <c r="G695" s="221"/>
      <c r="H695" s="234">
        <v>829.178</v>
      </c>
      <c r="I695" s="226"/>
      <c r="J695" s="221"/>
      <c r="K695" s="221"/>
      <c r="L695" s="227"/>
      <c r="M695" s="228"/>
      <c r="N695" s="229"/>
      <c r="O695" s="229"/>
      <c r="P695" s="229"/>
      <c r="Q695" s="229"/>
      <c r="R695" s="229"/>
      <c r="S695" s="229"/>
      <c r="T695" s="230"/>
      <c r="AT695" s="231" t="s">
        <v>162</v>
      </c>
      <c r="AU695" s="231" t="s">
        <v>90</v>
      </c>
      <c r="AV695" s="13" t="s">
        <v>90</v>
      </c>
      <c r="AW695" s="13" t="s">
        <v>41</v>
      </c>
      <c r="AX695" s="13" t="s">
        <v>79</v>
      </c>
      <c r="AY695" s="231" t="s">
        <v>151</v>
      </c>
    </row>
    <row r="696" spans="2:65" s="13" customFormat="1" x14ac:dyDescent="0.3">
      <c r="B696" s="220"/>
      <c r="C696" s="221"/>
      <c r="D696" s="207" t="s">
        <v>162</v>
      </c>
      <c r="E696" s="232" t="s">
        <v>77</v>
      </c>
      <c r="F696" s="233" t="s">
        <v>678</v>
      </c>
      <c r="G696" s="221"/>
      <c r="H696" s="234">
        <v>226.1</v>
      </c>
      <c r="I696" s="226"/>
      <c r="J696" s="221"/>
      <c r="K696" s="221"/>
      <c r="L696" s="227"/>
      <c r="M696" s="228"/>
      <c r="N696" s="229"/>
      <c r="O696" s="229"/>
      <c r="P696" s="229"/>
      <c r="Q696" s="229"/>
      <c r="R696" s="229"/>
      <c r="S696" s="229"/>
      <c r="T696" s="230"/>
      <c r="AT696" s="231" t="s">
        <v>162</v>
      </c>
      <c r="AU696" s="231" t="s">
        <v>90</v>
      </c>
      <c r="AV696" s="13" t="s">
        <v>90</v>
      </c>
      <c r="AW696" s="13" t="s">
        <v>41</v>
      </c>
      <c r="AX696" s="13" t="s">
        <v>79</v>
      </c>
      <c r="AY696" s="231" t="s">
        <v>151</v>
      </c>
    </row>
    <row r="697" spans="2:65" s="13" customFormat="1" x14ac:dyDescent="0.3">
      <c r="B697" s="220"/>
      <c r="C697" s="221"/>
      <c r="D697" s="207" t="s">
        <v>162</v>
      </c>
      <c r="E697" s="232" t="s">
        <v>77</v>
      </c>
      <c r="F697" s="233" t="s">
        <v>679</v>
      </c>
      <c r="G697" s="221"/>
      <c r="H697" s="234">
        <v>44.88</v>
      </c>
      <c r="I697" s="226"/>
      <c r="J697" s="221"/>
      <c r="K697" s="221"/>
      <c r="L697" s="227"/>
      <c r="M697" s="228"/>
      <c r="N697" s="229"/>
      <c r="O697" s="229"/>
      <c r="P697" s="229"/>
      <c r="Q697" s="229"/>
      <c r="R697" s="229"/>
      <c r="S697" s="229"/>
      <c r="T697" s="230"/>
      <c r="AT697" s="231" t="s">
        <v>162</v>
      </c>
      <c r="AU697" s="231" t="s">
        <v>90</v>
      </c>
      <c r="AV697" s="13" t="s">
        <v>90</v>
      </c>
      <c r="AW697" s="13" t="s">
        <v>41</v>
      </c>
      <c r="AX697" s="13" t="s">
        <v>79</v>
      </c>
      <c r="AY697" s="231" t="s">
        <v>151</v>
      </c>
    </row>
    <row r="698" spans="2:65" s="13" customFormat="1" x14ac:dyDescent="0.3">
      <c r="B698" s="220"/>
      <c r="C698" s="221"/>
      <c r="D698" s="207" t="s">
        <v>162</v>
      </c>
      <c r="E698" s="232" t="s">
        <v>77</v>
      </c>
      <c r="F698" s="233" t="s">
        <v>680</v>
      </c>
      <c r="G698" s="221"/>
      <c r="H698" s="234">
        <v>40.32</v>
      </c>
      <c r="I698" s="226"/>
      <c r="J698" s="221"/>
      <c r="K698" s="221"/>
      <c r="L698" s="227"/>
      <c r="M698" s="228"/>
      <c r="N698" s="229"/>
      <c r="O698" s="229"/>
      <c r="P698" s="229"/>
      <c r="Q698" s="229"/>
      <c r="R698" s="229"/>
      <c r="S698" s="229"/>
      <c r="T698" s="230"/>
      <c r="AT698" s="231" t="s">
        <v>162</v>
      </c>
      <c r="AU698" s="231" t="s">
        <v>90</v>
      </c>
      <c r="AV698" s="13" t="s">
        <v>90</v>
      </c>
      <c r="AW698" s="13" t="s">
        <v>41</v>
      </c>
      <c r="AX698" s="13" t="s">
        <v>79</v>
      </c>
      <c r="AY698" s="231" t="s">
        <v>151</v>
      </c>
    </row>
    <row r="699" spans="2:65" s="13" customFormat="1" x14ac:dyDescent="0.3">
      <c r="B699" s="220"/>
      <c r="C699" s="221"/>
      <c r="D699" s="207" t="s">
        <v>162</v>
      </c>
      <c r="E699" s="232" t="s">
        <v>77</v>
      </c>
      <c r="F699" s="233" t="s">
        <v>681</v>
      </c>
      <c r="G699" s="221"/>
      <c r="H699" s="234">
        <v>42.39</v>
      </c>
      <c r="I699" s="226"/>
      <c r="J699" s="221"/>
      <c r="K699" s="221"/>
      <c r="L699" s="227"/>
      <c r="M699" s="228"/>
      <c r="N699" s="229"/>
      <c r="O699" s="229"/>
      <c r="P699" s="229"/>
      <c r="Q699" s="229"/>
      <c r="R699" s="229"/>
      <c r="S699" s="229"/>
      <c r="T699" s="230"/>
      <c r="AT699" s="231" t="s">
        <v>162</v>
      </c>
      <c r="AU699" s="231" t="s">
        <v>90</v>
      </c>
      <c r="AV699" s="13" t="s">
        <v>90</v>
      </c>
      <c r="AW699" s="13" t="s">
        <v>41</v>
      </c>
      <c r="AX699" s="13" t="s">
        <v>79</v>
      </c>
      <c r="AY699" s="231" t="s">
        <v>151</v>
      </c>
    </row>
    <row r="700" spans="2:65" s="13" customFormat="1" x14ac:dyDescent="0.3">
      <c r="B700" s="220"/>
      <c r="C700" s="221"/>
      <c r="D700" s="207" t="s">
        <v>162</v>
      </c>
      <c r="E700" s="232" t="s">
        <v>77</v>
      </c>
      <c r="F700" s="233" t="s">
        <v>682</v>
      </c>
      <c r="G700" s="221"/>
      <c r="H700" s="234">
        <v>40.32</v>
      </c>
      <c r="I700" s="226"/>
      <c r="J700" s="221"/>
      <c r="K700" s="221"/>
      <c r="L700" s="227"/>
      <c r="M700" s="228"/>
      <c r="N700" s="229"/>
      <c r="O700" s="229"/>
      <c r="P700" s="229"/>
      <c r="Q700" s="229"/>
      <c r="R700" s="229"/>
      <c r="S700" s="229"/>
      <c r="T700" s="230"/>
      <c r="AT700" s="231" t="s">
        <v>162</v>
      </c>
      <c r="AU700" s="231" t="s">
        <v>90</v>
      </c>
      <c r="AV700" s="13" t="s">
        <v>90</v>
      </c>
      <c r="AW700" s="13" t="s">
        <v>41</v>
      </c>
      <c r="AX700" s="13" t="s">
        <v>79</v>
      </c>
      <c r="AY700" s="231" t="s">
        <v>151</v>
      </c>
    </row>
    <row r="701" spans="2:65" s="13" customFormat="1" x14ac:dyDescent="0.3">
      <c r="B701" s="220"/>
      <c r="C701" s="221"/>
      <c r="D701" s="207" t="s">
        <v>162</v>
      </c>
      <c r="E701" s="232" t="s">
        <v>77</v>
      </c>
      <c r="F701" s="233" t="s">
        <v>683</v>
      </c>
      <c r="G701" s="221"/>
      <c r="H701" s="234">
        <v>11.05</v>
      </c>
      <c r="I701" s="226"/>
      <c r="J701" s="221"/>
      <c r="K701" s="221"/>
      <c r="L701" s="227"/>
      <c r="M701" s="228"/>
      <c r="N701" s="229"/>
      <c r="O701" s="229"/>
      <c r="P701" s="229"/>
      <c r="Q701" s="229"/>
      <c r="R701" s="229"/>
      <c r="S701" s="229"/>
      <c r="T701" s="230"/>
      <c r="AT701" s="231" t="s">
        <v>162</v>
      </c>
      <c r="AU701" s="231" t="s">
        <v>90</v>
      </c>
      <c r="AV701" s="13" t="s">
        <v>90</v>
      </c>
      <c r="AW701" s="13" t="s">
        <v>41</v>
      </c>
      <c r="AX701" s="13" t="s">
        <v>79</v>
      </c>
      <c r="AY701" s="231" t="s">
        <v>151</v>
      </c>
    </row>
    <row r="702" spans="2:65" s="13" customFormat="1" x14ac:dyDescent="0.3">
      <c r="B702" s="220"/>
      <c r="C702" s="221"/>
      <c r="D702" s="207" t="s">
        <v>162</v>
      </c>
      <c r="E702" s="232" t="s">
        <v>77</v>
      </c>
      <c r="F702" s="233" t="s">
        <v>684</v>
      </c>
      <c r="G702" s="221"/>
      <c r="H702" s="234">
        <v>75.760000000000005</v>
      </c>
      <c r="I702" s="226"/>
      <c r="J702" s="221"/>
      <c r="K702" s="221"/>
      <c r="L702" s="227"/>
      <c r="M702" s="228"/>
      <c r="N702" s="229"/>
      <c r="O702" s="229"/>
      <c r="P702" s="229"/>
      <c r="Q702" s="229"/>
      <c r="R702" s="229"/>
      <c r="S702" s="229"/>
      <c r="T702" s="230"/>
      <c r="AT702" s="231" t="s">
        <v>162</v>
      </c>
      <c r="AU702" s="231" t="s">
        <v>90</v>
      </c>
      <c r="AV702" s="13" t="s">
        <v>90</v>
      </c>
      <c r="AW702" s="13" t="s">
        <v>41</v>
      </c>
      <c r="AX702" s="13" t="s">
        <v>79</v>
      </c>
      <c r="AY702" s="231" t="s">
        <v>151</v>
      </c>
    </row>
    <row r="703" spans="2:65" s="13" customFormat="1" x14ac:dyDescent="0.3">
      <c r="B703" s="220"/>
      <c r="C703" s="221"/>
      <c r="D703" s="207" t="s">
        <v>162</v>
      </c>
      <c r="E703" s="232" t="s">
        <v>77</v>
      </c>
      <c r="F703" s="233" t="s">
        <v>685</v>
      </c>
      <c r="G703" s="221"/>
      <c r="H703" s="234">
        <v>45.905999999999999</v>
      </c>
      <c r="I703" s="226"/>
      <c r="J703" s="221"/>
      <c r="K703" s="221"/>
      <c r="L703" s="227"/>
      <c r="M703" s="228"/>
      <c r="N703" s="229"/>
      <c r="O703" s="229"/>
      <c r="P703" s="229"/>
      <c r="Q703" s="229"/>
      <c r="R703" s="229"/>
      <c r="S703" s="229"/>
      <c r="T703" s="230"/>
      <c r="AT703" s="231" t="s">
        <v>162</v>
      </c>
      <c r="AU703" s="231" t="s">
        <v>90</v>
      </c>
      <c r="AV703" s="13" t="s">
        <v>90</v>
      </c>
      <c r="AW703" s="13" t="s">
        <v>41</v>
      </c>
      <c r="AX703" s="13" t="s">
        <v>79</v>
      </c>
      <c r="AY703" s="231" t="s">
        <v>151</v>
      </c>
    </row>
    <row r="704" spans="2:65" s="14" customFormat="1" x14ac:dyDescent="0.3">
      <c r="B704" s="235"/>
      <c r="C704" s="236"/>
      <c r="D704" s="222" t="s">
        <v>162</v>
      </c>
      <c r="E704" s="237" t="s">
        <v>77</v>
      </c>
      <c r="F704" s="238" t="s">
        <v>174</v>
      </c>
      <c r="G704" s="236"/>
      <c r="H704" s="239">
        <v>1355.904</v>
      </c>
      <c r="I704" s="240"/>
      <c r="J704" s="236"/>
      <c r="K704" s="236"/>
      <c r="L704" s="241"/>
      <c r="M704" s="242"/>
      <c r="N704" s="243"/>
      <c r="O704" s="243"/>
      <c r="P704" s="243"/>
      <c r="Q704" s="243"/>
      <c r="R704" s="243"/>
      <c r="S704" s="243"/>
      <c r="T704" s="244"/>
      <c r="AT704" s="245" t="s">
        <v>162</v>
      </c>
      <c r="AU704" s="245" t="s">
        <v>90</v>
      </c>
      <c r="AV704" s="14" t="s">
        <v>158</v>
      </c>
      <c r="AW704" s="14" t="s">
        <v>41</v>
      </c>
      <c r="AX704" s="14" t="s">
        <v>23</v>
      </c>
      <c r="AY704" s="245" t="s">
        <v>151</v>
      </c>
    </row>
    <row r="705" spans="2:65" s="1" customFormat="1" ht="22.5" customHeight="1" x14ac:dyDescent="0.3">
      <c r="B705" s="36"/>
      <c r="C705" s="195" t="s">
        <v>686</v>
      </c>
      <c r="D705" s="195" t="s">
        <v>153</v>
      </c>
      <c r="E705" s="196" t="s">
        <v>687</v>
      </c>
      <c r="F705" s="197" t="s">
        <v>688</v>
      </c>
      <c r="G705" s="198" t="s">
        <v>156</v>
      </c>
      <c r="H705" s="199">
        <v>307.5</v>
      </c>
      <c r="I705" s="200"/>
      <c r="J705" s="201">
        <f>ROUND(I705*H705,2)</f>
        <v>0</v>
      </c>
      <c r="K705" s="197" t="s">
        <v>157</v>
      </c>
      <c r="L705" s="56"/>
      <c r="M705" s="202" t="s">
        <v>77</v>
      </c>
      <c r="N705" s="203" t="s">
        <v>50</v>
      </c>
      <c r="O705" s="37"/>
      <c r="P705" s="204">
        <f>O705*H705</f>
        <v>0</v>
      </c>
      <c r="Q705" s="204">
        <v>1.2648E-4</v>
      </c>
      <c r="R705" s="204">
        <f>Q705*H705</f>
        <v>3.8892599999999999E-2</v>
      </c>
      <c r="S705" s="204">
        <v>0</v>
      </c>
      <c r="T705" s="205">
        <f>S705*H705</f>
        <v>0</v>
      </c>
      <c r="AR705" s="19" t="s">
        <v>158</v>
      </c>
      <c r="AT705" s="19" t="s">
        <v>153</v>
      </c>
      <c r="AU705" s="19" t="s">
        <v>90</v>
      </c>
      <c r="AY705" s="19" t="s">
        <v>151</v>
      </c>
      <c r="BE705" s="206">
        <f>IF(N705="základní",J705,0)</f>
        <v>0</v>
      </c>
      <c r="BF705" s="206">
        <f>IF(N705="snížená",J705,0)</f>
        <v>0</v>
      </c>
      <c r="BG705" s="206">
        <f>IF(N705="zákl. přenesená",J705,0)</f>
        <v>0</v>
      </c>
      <c r="BH705" s="206">
        <f>IF(N705="sníž. přenesená",J705,0)</f>
        <v>0</v>
      </c>
      <c r="BI705" s="206">
        <f>IF(N705="nulová",J705,0)</f>
        <v>0</v>
      </c>
      <c r="BJ705" s="19" t="s">
        <v>90</v>
      </c>
      <c r="BK705" s="206">
        <f>ROUND(I705*H705,2)</f>
        <v>0</v>
      </c>
      <c r="BL705" s="19" t="s">
        <v>158</v>
      </c>
      <c r="BM705" s="19" t="s">
        <v>689</v>
      </c>
    </row>
    <row r="706" spans="2:65" s="1" customFormat="1" ht="27" x14ac:dyDescent="0.3">
      <c r="B706" s="36"/>
      <c r="C706" s="58"/>
      <c r="D706" s="207" t="s">
        <v>160</v>
      </c>
      <c r="E706" s="58"/>
      <c r="F706" s="208" t="s">
        <v>690</v>
      </c>
      <c r="G706" s="58"/>
      <c r="H706" s="58"/>
      <c r="I706" s="163"/>
      <c r="J706" s="58"/>
      <c r="K706" s="58"/>
      <c r="L706" s="56"/>
      <c r="M706" s="73"/>
      <c r="N706" s="37"/>
      <c r="O706" s="37"/>
      <c r="P706" s="37"/>
      <c r="Q706" s="37"/>
      <c r="R706" s="37"/>
      <c r="S706" s="37"/>
      <c r="T706" s="74"/>
      <c r="AT706" s="19" t="s">
        <v>160</v>
      </c>
      <c r="AU706" s="19" t="s">
        <v>90</v>
      </c>
    </row>
    <row r="707" spans="2:65" s="12" customFormat="1" x14ac:dyDescent="0.3">
      <c r="B707" s="209"/>
      <c r="C707" s="210"/>
      <c r="D707" s="207" t="s">
        <v>162</v>
      </c>
      <c r="E707" s="211" t="s">
        <v>77</v>
      </c>
      <c r="F707" s="212" t="s">
        <v>229</v>
      </c>
      <c r="G707" s="210"/>
      <c r="H707" s="213" t="s">
        <v>77</v>
      </c>
      <c r="I707" s="214"/>
      <c r="J707" s="210"/>
      <c r="K707" s="210"/>
      <c r="L707" s="215"/>
      <c r="M707" s="216"/>
      <c r="N707" s="217"/>
      <c r="O707" s="217"/>
      <c r="P707" s="217"/>
      <c r="Q707" s="217"/>
      <c r="R707" s="217"/>
      <c r="S707" s="217"/>
      <c r="T707" s="218"/>
      <c r="AT707" s="219" t="s">
        <v>162</v>
      </c>
      <c r="AU707" s="219" t="s">
        <v>90</v>
      </c>
      <c r="AV707" s="12" t="s">
        <v>23</v>
      </c>
      <c r="AW707" s="12" t="s">
        <v>41</v>
      </c>
      <c r="AX707" s="12" t="s">
        <v>79</v>
      </c>
      <c r="AY707" s="219" t="s">
        <v>151</v>
      </c>
    </row>
    <row r="708" spans="2:65" s="12" customFormat="1" x14ac:dyDescent="0.3">
      <c r="B708" s="209"/>
      <c r="C708" s="210"/>
      <c r="D708" s="207" t="s">
        <v>162</v>
      </c>
      <c r="E708" s="211" t="s">
        <v>77</v>
      </c>
      <c r="F708" s="212" t="s">
        <v>403</v>
      </c>
      <c r="G708" s="210"/>
      <c r="H708" s="213" t="s">
        <v>77</v>
      </c>
      <c r="I708" s="214"/>
      <c r="J708" s="210"/>
      <c r="K708" s="210"/>
      <c r="L708" s="215"/>
      <c r="M708" s="216"/>
      <c r="N708" s="217"/>
      <c r="O708" s="217"/>
      <c r="P708" s="217"/>
      <c r="Q708" s="217"/>
      <c r="R708" s="217"/>
      <c r="S708" s="217"/>
      <c r="T708" s="218"/>
      <c r="AT708" s="219" t="s">
        <v>162</v>
      </c>
      <c r="AU708" s="219" t="s">
        <v>90</v>
      </c>
      <c r="AV708" s="12" t="s">
        <v>23</v>
      </c>
      <c r="AW708" s="12" t="s">
        <v>41</v>
      </c>
      <c r="AX708" s="12" t="s">
        <v>79</v>
      </c>
      <c r="AY708" s="219" t="s">
        <v>151</v>
      </c>
    </row>
    <row r="709" spans="2:65" s="13" customFormat="1" x14ac:dyDescent="0.3">
      <c r="B709" s="220"/>
      <c r="C709" s="221"/>
      <c r="D709" s="207" t="s">
        <v>162</v>
      </c>
      <c r="E709" s="232" t="s">
        <v>77</v>
      </c>
      <c r="F709" s="233" t="s">
        <v>691</v>
      </c>
      <c r="G709" s="221"/>
      <c r="H709" s="234">
        <v>82.8</v>
      </c>
      <c r="I709" s="226"/>
      <c r="J709" s="221"/>
      <c r="K709" s="221"/>
      <c r="L709" s="227"/>
      <c r="M709" s="228"/>
      <c r="N709" s="229"/>
      <c r="O709" s="229"/>
      <c r="P709" s="229"/>
      <c r="Q709" s="229"/>
      <c r="R709" s="229"/>
      <c r="S709" s="229"/>
      <c r="T709" s="230"/>
      <c r="AT709" s="231" t="s">
        <v>162</v>
      </c>
      <c r="AU709" s="231" t="s">
        <v>90</v>
      </c>
      <c r="AV709" s="13" t="s">
        <v>90</v>
      </c>
      <c r="AW709" s="13" t="s">
        <v>41</v>
      </c>
      <c r="AX709" s="13" t="s">
        <v>79</v>
      </c>
      <c r="AY709" s="231" t="s">
        <v>151</v>
      </c>
    </row>
    <row r="710" spans="2:65" s="13" customFormat="1" x14ac:dyDescent="0.3">
      <c r="B710" s="220"/>
      <c r="C710" s="221"/>
      <c r="D710" s="207" t="s">
        <v>162</v>
      </c>
      <c r="E710" s="232" t="s">
        <v>77</v>
      </c>
      <c r="F710" s="233" t="s">
        <v>692</v>
      </c>
      <c r="G710" s="221"/>
      <c r="H710" s="234">
        <v>43.2</v>
      </c>
      <c r="I710" s="226"/>
      <c r="J710" s="221"/>
      <c r="K710" s="221"/>
      <c r="L710" s="227"/>
      <c r="M710" s="228"/>
      <c r="N710" s="229"/>
      <c r="O710" s="229"/>
      <c r="P710" s="229"/>
      <c r="Q710" s="229"/>
      <c r="R710" s="229"/>
      <c r="S710" s="229"/>
      <c r="T710" s="230"/>
      <c r="AT710" s="231" t="s">
        <v>162</v>
      </c>
      <c r="AU710" s="231" t="s">
        <v>90</v>
      </c>
      <c r="AV710" s="13" t="s">
        <v>90</v>
      </c>
      <c r="AW710" s="13" t="s">
        <v>41</v>
      </c>
      <c r="AX710" s="13" t="s">
        <v>79</v>
      </c>
      <c r="AY710" s="231" t="s">
        <v>151</v>
      </c>
    </row>
    <row r="711" spans="2:65" s="13" customFormat="1" x14ac:dyDescent="0.3">
      <c r="B711" s="220"/>
      <c r="C711" s="221"/>
      <c r="D711" s="207" t="s">
        <v>162</v>
      </c>
      <c r="E711" s="232" t="s">
        <v>77</v>
      </c>
      <c r="F711" s="233" t="s">
        <v>693</v>
      </c>
      <c r="G711" s="221"/>
      <c r="H711" s="234">
        <v>0.99</v>
      </c>
      <c r="I711" s="226"/>
      <c r="J711" s="221"/>
      <c r="K711" s="221"/>
      <c r="L711" s="227"/>
      <c r="M711" s="228"/>
      <c r="N711" s="229"/>
      <c r="O711" s="229"/>
      <c r="P711" s="229"/>
      <c r="Q711" s="229"/>
      <c r="R711" s="229"/>
      <c r="S711" s="229"/>
      <c r="T711" s="230"/>
      <c r="AT711" s="231" t="s">
        <v>162</v>
      </c>
      <c r="AU711" s="231" t="s">
        <v>90</v>
      </c>
      <c r="AV711" s="13" t="s">
        <v>90</v>
      </c>
      <c r="AW711" s="13" t="s">
        <v>41</v>
      </c>
      <c r="AX711" s="13" t="s">
        <v>79</v>
      </c>
      <c r="AY711" s="231" t="s">
        <v>151</v>
      </c>
    </row>
    <row r="712" spans="2:65" s="12" customFormat="1" x14ac:dyDescent="0.3">
      <c r="B712" s="209"/>
      <c r="C712" s="210"/>
      <c r="D712" s="207" t="s">
        <v>162</v>
      </c>
      <c r="E712" s="211" t="s">
        <v>77</v>
      </c>
      <c r="F712" s="212" t="s">
        <v>407</v>
      </c>
      <c r="G712" s="210"/>
      <c r="H712" s="213" t="s">
        <v>77</v>
      </c>
      <c r="I712" s="214"/>
      <c r="J712" s="210"/>
      <c r="K712" s="210"/>
      <c r="L712" s="215"/>
      <c r="M712" s="216"/>
      <c r="N712" s="217"/>
      <c r="O712" s="217"/>
      <c r="P712" s="217"/>
      <c r="Q712" s="217"/>
      <c r="R712" s="217"/>
      <c r="S712" s="217"/>
      <c r="T712" s="218"/>
      <c r="AT712" s="219" t="s">
        <v>162</v>
      </c>
      <c r="AU712" s="219" t="s">
        <v>90</v>
      </c>
      <c r="AV712" s="12" t="s">
        <v>23</v>
      </c>
      <c r="AW712" s="12" t="s">
        <v>41</v>
      </c>
      <c r="AX712" s="12" t="s">
        <v>79</v>
      </c>
      <c r="AY712" s="219" t="s">
        <v>151</v>
      </c>
    </row>
    <row r="713" spans="2:65" s="13" customFormat="1" x14ac:dyDescent="0.3">
      <c r="B713" s="220"/>
      <c r="C713" s="221"/>
      <c r="D713" s="207" t="s">
        <v>162</v>
      </c>
      <c r="E713" s="232" t="s">
        <v>77</v>
      </c>
      <c r="F713" s="233" t="s">
        <v>694</v>
      </c>
      <c r="G713" s="221"/>
      <c r="H713" s="234">
        <v>2.2050000000000001</v>
      </c>
      <c r="I713" s="226"/>
      <c r="J713" s="221"/>
      <c r="K713" s="221"/>
      <c r="L713" s="227"/>
      <c r="M713" s="228"/>
      <c r="N713" s="229"/>
      <c r="O713" s="229"/>
      <c r="P713" s="229"/>
      <c r="Q713" s="229"/>
      <c r="R713" s="229"/>
      <c r="S713" s="229"/>
      <c r="T713" s="230"/>
      <c r="AT713" s="231" t="s">
        <v>162</v>
      </c>
      <c r="AU713" s="231" t="s">
        <v>90</v>
      </c>
      <c r="AV713" s="13" t="s">
        <v>90</v>
      </c>
      <c r="AW713" s="13" t="s">
        <v>41</v>
      </c>
      <c r="AX713" s="13" t="s">
        <v>79</v>
      </c>
      <c r="AY713" s="231" t="s">
        <v>151</v>
      </c>
    </row>
    <row r="714" spans="2:65" s="12" customFormat="1" x14ac:dyDescent="0.3">
      <c r="B714" s="209"/>
      <c r="C714" s="210"/>
      <c r="D714" s="207" t="s">
        <v>162</v>
      </c>
      <c r="E714" s="211" t="s">
        <v>77</v>
      </c>
      <c r="F714" s="212" t="s">
        <v>409</v>
      </c>
      <c r="G714" s="210"/>
      <c r="H714" s="213" t="s">
        <v>77</v>
      </c>
      <c r="I714" s="214"/>
      <c r="J714" s="210"/>
      <c r="K714" s="210"/>
      <c r="L714" s="215"/>
      <c r="M714" s="216"/>
      <c r="N714" s="217"/>
      <c r="O714" s="217"/>
      <c r="P714" s="217"/>
      <c r="Q714" s="217"/>
      <c r="R714" s="217"/>
      <c r="S714" s="217"/>
      <c r="T714" s="218"/>
      <c r="AT714" s="219" t="s">
        <v>162</v>
      </c>
      <c r="AU714" s="219" t="s">
        <v>90</v>
      </c>
      <c r="AV714" s="12" t="s">
        <v>23</v>
      </c>
      <c r="AW714" s="12" t="s">
        <v>41</v>
      </c>
      <c r="AX714" s="12" t="s">
        <v>79</v>
      </c>
      <c r="AY714" s="219" t="s">
        <v>151</v>
      </c>
    </row>
    <row r="715" spans="2:65" s="13" customFormat="1" x14ac:dyDescent="0.3">
      <c r="B715" s="220"/>
      <c r="C715" s="221"/>
      <c r="D715" s="207" t="s">
        <v>162</v>
      </c>
      <c r="E715" s="232" t="s">
        <v>77</v>
      </c>
      <c r="F715" s="233" t="s">
        <v>695</v>
      </c>
      <c r="G715" s="221"/>
      <c r="H715" s="234">
        <v>5.76</v>
      </c>
      <c r="I715" s="226"/>
      <c r="J715" s="221"/>
      <c r="K715" s="221"/>
      <c r="L715" s="227"/>
      <c r="M715" s="228"/>
      <c r="N715" s="229"/>
      <c r="O715" s="229"/>
      <c r="P715" s="229"/>
      <c r="Q715" s="229"/>
      <c r="R715" s="229"/>
      <c r="S715" s="229"/>
      <c r="T715" s="230"/>
      <c r="AT715" s="231" t="s">
        <v>162</v>
      </c>
      <c r="AU715" s="231" t="s">
        <v>90</v>
      </c>
      <c r="AV715" s="13" t="s">
        <v>90</v>
      </c>
      <c r="AW715" s="13" t="s">
        <v>41</v>
      </c>
      <c r="AX715" s="13" t="s">
        <v>79</v>
      </c>
      <c r="AY715" s="231" t="s">
        <v>151</v>
      </c>
    </row>
    <row r="716" spans="2:65" s="12" customFormat="1" x14ac:dyDescent="0.3">
      <c r="B716" s="209"/>
      <c r="C716" s="210"/>
      <c r="D716" s="207" t="s">
        <v>162</v>
      </c>
      <c r="E716" s="211" t="s">
        <v>77</v>
      </c>
      <c r="F716" s="212" t="s">
        <v>232</v>
      </c>
      <c r="G716" s="210"/>
      <c r="H716" s="213" t="s">
        <v>77</v>
      </c>
      <c r="I716" s="214"/>
      <c r="J716" s="210"/>
      <c r="K716" s="210"/>
      <c r="L716" s="215"/>
      <c r="M716" s="216"/>
      <c r="N716" s="217"/>
      <c r="O716" s="217"/>
      <c r="P716" s="217"/>
      <c r="Q716" s="217"/>
      <c r="R716" s="217"/>
      <c r="S716" s="217"/>
      <c r="T716" s="218"/>
      <c r="AT716" s="219" t="s">
        <v>162</v>
      </c>
      <c r="AU716" s="219" t="s">
        <v>90</v>
      </c>
      <c r="AV716" s="12" t="s">
        <v>23</v>
      </c>
      <c r="AW716" s="12" t="s">
        <v>41</v>
      </c>
      <c r="AX716" s="12" t="s">
        <v>79</v>
      </c>
      <c r="AY716" s="219" t="s">
        <v>151</v>
      </c>
    </row>
    <row r="717" spans="2:65" s="12" customFormat="1" x14ac:dyDescent="0.3">
      <c r="B717" s="209"/>
      <c r="C717" s="210"/>
      <c r="D717" s="207" t="s">
        <v>162</v>
      </c>
      <c r="E717" s="211" t="s">
        <v>77</v>
      </c>
      <c r="F717" s="212" t="s">
        <v>403</v>
      </c>
      <c r="G717" s="210"/>
      <c r="H717" s="213" t="s">
        <v>77</v>
      </c>
      <c r="I717" s="214"/>
      <c r="J717" s="210"/>
      <c r="K717" s="210"/>
      <c r="L717" s="215"/>
      <c r="M717" s="216"/>
      <c r="N717" s="217"/>
      <c r="O717" s="217"/>
      <c r="P717" s="217"/>
      <c r="Q717" s="217"/>
      <c r="R717" s="217"/>
      <c r="S717" s="217"/>
      <c r="T717" s="218"/>
      <c r="AT717" s="219" t="s">
        <v>162</v>
      </c>
      <c r="AU717" s="219" t="s">
        <v>90</v>
      </c>
      <c r="AV717" s="12" t="s">
        <v>23</v>
      </c>
      <c r="AW717" s="12" t="s">
        <v>41</v>
      </c>
      <c r="AX717" s="12" t="s">
        <v>79</v>
      </c>
      <c r="AY717" s="219" t="s">
        <v>151</v>
      </c>
    </row>
    <row r="718" spans="2:65" s="13" customFormat="1" x14ac:dyDescent="0.3">
      <c r="B718" s="220"/>
      <c r="C718" s="221"/>
      <c r="D718" s="207" t="s">
        <v>162</v>
      </c>
      <c r="E718" s="232" t="s">
        <v>77</v>
      </c>
      <c r="F718" s="233" t="s">
        <v>692</v>
      </c>
      <c r="G718" s="221"/>
      <c r="H718" s="234">
        <v>43.2</v>
      </c>
      <c r="I718" s="226"/>
      <c r="J718" s="221"/>
      <c r="K718" s="221"/>
      <c r="L718" s="227"/>
      <c r="M718" s="228"/>
      <c r="N718" s="229"/>
      <c r="O718" s="229"/>
      <c r="P718" s="229"/>
      <c r="Q718" s="229"/>
      <c r="R718" s="229"/>
      <c r="S718" s="229"/>
      <c r="T718" s="230"/>
      <c r="AT718" s="231" t="s">
        <v>162</v>
      </c>
      <c r="AU718" s="231" t="s">
        <v>90</v>
      </c>
      <c r="AV718" s="13" t="s">
        <v>90</v>
      </c>
      <c r="AW718" s="13" t="s">
        <v>41</v>
      </c>
      <c r="AX718" s="13" t="s">
        <v>79</v>
      </c>
      <c r="AY718" s="231" t="s">
        <v>151</v>
      </c>
    </row>
    <row r="719" spans="2:65" s="13" customFormat="1" x14ac:dyDescent="0.3">
      <c r="B719" s="220"/>
      <c r="C719" s="221"/>
      <c r="D719" s="207" t="s">
        <v>162</v>
      </c>
      <c r="E719" s="232" t="s">
        <v>77</v>
      </c>
      <c r="F719" s="233" t="s">
        <v>696</v>
      </c>
      <c r="G719" s="221"/>
      <c r="H719" s="234">
        <v>14.4</v>
      </c>
      <c r="I719" s="226"/>
      <c r="J719" s="221"/>
      <c r="K719" s="221"/>
      <c r="L719" s="227"/>
      <c r="M719" s="228"/>
      <c r="N719" s="229"/>
      <c r="O719" s="229"/>
      <c r="P719" s="229"/>
      <c r="Q719" s="229"/>
      <c r="R719" s="229"/>
      <c r="S719" s="229"/>
      <c r="T719" s="230"/>
      <c r="AT719" s="231" t="s">
        <v>162</v>
      </c>
      <c r="AU719" s="231" t="s">
        <v>90</v>
      </c>
      <c r="AV719" s="13" t="s">
        <v>90</v>
      </c>
      <c r="AW719" s="13" t="s">
        <v>41</v>
      </c>
      <c r="AX719" s="13" t="s">
        <v>79</v>
      </c>
      <c r="AY719" s="231" t="s">
        <v>151</v>
      </c>
    </row>
    <row r="720" spans="2:65" s="13" customFormat="1" x14ac:dyDescent="0.3">
      <c r="B720" s="220"/>
      <c r="C720" s="221"/>
      <c r="D720" s="207" t="s">
        <v>162</v>
      </c>
      <c r="E720" s="232" t="s">
        <v>77</v>
      </c>
      <c r="F720" s="233" t="s">
        <v>697</v>
      </c>
      <c r="G720" s="221"/>
      <c r="H720" s="234">
        <v>25.2</v>
      </c>
      <c r="I720" s="226"/>
      <c r="J720" s="221"/>
      <c r="K720" s="221"/>
      <c r="L720" s="227"/>
      <c r="M720" s="228"/>
      <c r="N720" s="229"/>
      <c r="O720" s="229"/>
      <c r="P720" s="229"/>
      <c r="Q720" s="229"/>
      <c r="R720" s="229"/>
      <c r="S720" s="229"/>
      <c r="T720" s="230"/>
      <c r="AT720" s="231" t="s">
        <v>162</v>
      </c>
      <c r="AU720" s="231" t="s">
        <v>90</v>
      </c>
      <c r="AV720" s="13" t="s">
        <v>90</v>
      </c>
      <c r="AW720" s="13" t="s">
        <v>41</v>
      </c>
      <c r="AX720" s="13" t="s">
        <v>79</v>
      </c>
      <c r="AY720" s="231" t="s">
        <v>151</v>
      </c>
    </row>
    <row r="721" spans="2:65" s="13" customFormat="1" x14ac:dyDescent="0.3">
      <c r="B721" s="220"/>
      <c r="C721" s="221"/>
      <c r="D721" s="207" t="s">
        <v>162</v>
      </c>
      <c r="E721" s="232" t="s">
        <v>77</v>
      </c>
      <c r="F721" s="233" t="s">
        <v>698</v>
      </c>
      <c r="G721" s="221"/>
      <c r="H721" s="234">
        <v>18</v>
      </c>
      <c r="I721" s="226"/>
      <c r="J721" s="221"/>
      <c r="K721" s="221"/>
      <c r="L721" s="227"/>
      <c r="M721" s="228"/>
      <c r="N721" s="229"/>
      <c r="O721" s="229"/>
      <c r="P721" s="229"/>
      <c r="Q721" s="229"/>
      <c r="R721" s="229"/>
      <c r="S721" s="229"/>
      <c r="T721" s="230"/>
      <c r="AT721" s="231" t="s">
        <v>162</v>
      </c>
      <c r="AU721" s="231" t="s">
        <v>90</v>
      </c>
      <c r="AV721" s="13" t="s">
        <v>90</v>
      </c>
      <c r="AW721" s="13" t="s">
        <v>41</v>
      </c>
      <c r="AX721" s="13" t="s">
        <v>79</v>
      </c>
      <c r="AY721" s="231" t="s">
        <v>151</v>
      </c>
    </row>
    <row r="722" spans="2:65" s="13" customFormat="1" x14ac:dyDescent="0.3">
      <c r="B722" s="220"/>
      <c r="C722" s="221"/>
      <c r="D722" s="207" t="s">
        <v>162</v>
      </c>
      <c r="E722" s="232" t="s">
        <v>77</v>
      </c>
      <c r="F722" s="233" t="s">
        <v>699</v>
      </c>
      <c r="G722" s="221"/>
      <c r="H722" s="234">
        <v>1.8</v>
      </c>
      <c r="I722" s="226"/>
      <c r="J722" s="221"/>
      <c r="K722" s="221"/>
      <c r="L722" s="227"/>
      <c r="M722" s="228"/>
      <c r="N722" s="229"/>
      <c r="O722" s="229"/>
      <c r="P722" s="229"/>
      <c r="Q722" s="229"/>
      <c r="R722" s="229"/>
      <c r="S722" s="229"/>
      <c r="T722" s="230"/>
      <c r="AT722" s="231" t="s">
        <v>162</v>
      </c>
      <c r="AU722" s="231" t="s">
        <v>90</v>
      </c>
      <c r="AV722" s="13" t="s">
        <v>90</v>
      </c>
      <c r="AW722" s="13" t="s">
        <v>41</v>
      </c>
      <c r="AX722" s="13" t="s">
        <v>79</v>
      </c>
      <c r="AY722" s="231" t="s">
        <v>151</v>
      </c>
    </row>
    <row r="723" spans="2:65" s="13" customFormat="1" x14ac:dyDescent="0.3">
      <c r="B723" s="220"/>
      <c r="C723" s="221"/>
      <c r="D723" s="207" t="s">
        <v>162</v>
      </c>
      <c r="E723" s="232" t="s">
        <v>77</v>
      </c>
      <c r="F723" s="233" t="s">
        <v>700</v>
      </c>
      <c r="G723" s="221"/>
      <c r="H723" s="234">
        <v>28.8</v>
      </c>
      <c r="I723" s="226"/>
      <c r="J723" s="221"/>
      <c r="K723" s="221"/>
      <c r="L723" s="227"/>
      <c r="M723" s="228"/>
      <c r="N723" s="229"/>
      <c r="O723" s="229"/>
      <c r="P723" s="229"/>
      <c r="Q723" s="229"/>
      <c r="R723" s="229"/>
      <c r="S723" s="229"/>
      <c r="T723" s="230"/>
      <c r="AT723" s="231" t="s">
        <v>162</v>
      </c>
      <c r="AU723" s="231" t="s">
        <v>90</v>
      </c>
      <c r="AV723" s="13" t="s">
        <v>90</v>
      </c>
      <c r="AW723" s="13" t="s">
        <v>41</v>
      </c>
      <c r="AX723" s="13" t="s">
        <v>79</v>
      </c>
      <c r="AY723" s="231" t="s">
        <v>151</v>
      </c>
    </row>
    <row r="724" spans="2:65" s="13" customFormat="1" x14ac:dyDescent="0.3">
      <c r="B724" s="220"/>
      <c r="C724" s="221"/>
      <c r="D724" s="207" t="s">
        <v>162</v>
      </c>
      <c r="E724" s="232" t="s">
        <v>77</v>
      </c>
      <c r="F724" s="233" t="s">
        <v>573</v>
      </c>
      <c r="G724" s="221"/>
      <c r="H724" s="234">
        <v>31.68</v>
      </c>
      <c r="I724" s="226"/>
      <c r="J724" s="221"/>
      <c r="K724" s="221"/>
      <c r="L724" s="227"/>
      <c r="M724" s="228"/>
      <c r="N724" s="229"/>
      <c r="O724" s="229"/>
      <c r="P724" s="229"/>
      <c r="Q724" s="229"/>
      <c r="R724" s="229"/>
      <c r="S724" s="229"/>
      <c r="T724" s="230"/>
      <c r="AT724" s="231" t="s">
        <v>162</v>
      </c>
      <c r="AU724" s="231" t="s">
        <v>90</v>
      </c>
      <c r="AV724" s="13" t="s">
        <v>90</v>
      </c>
      <c r="AW724" s="13" t="s">
        <v>41</v>
      </c>
      <c r="AX724" s="13" t="s">
        <v>79</v>
      </c>
      <c r="AY724" s="231" t="s">
        <v>151</v>
      </c>
    </row>
    <row r="725" spans="2:65" s="13" customFormat="1" x14ac:dyDescent="0.3">
      <c r="B725" s="220"/>
      <c r="C725" s="221"/>
      <c r="D725" s="207" t="s">
        <v>162</v>
      </c>
      <c r="E725" s="232" t="s">
        <v>77</v>
      </c>
      <c r="F725" s="233" t="s">
        <v>701</v>
      </c>
      <c r="G725" s="221"/>
      <c r="H725" s="234">
        <v>0.78</v>
      </c>
      <c r="I725" s="226"/>
      <c r="J725" s="221"/>
      <c r="K725" s="221"/>
      <c r="L725" s="227"/>
      <c r="M725" s="228"/>
      <c r="N725" s="229"/>
      <c r="O725" s="229"/>
      <c r="P725" s="229"/>
      <c r="Q725" s="229"/>
      <c r="R725" s="229"/>
      <c r="S725" s="229"/>
      <c r="T725" s="230"/>
      <c r="AT725" s="231" t="s">
        <v>162</v>
      </c>
      <c r="AU725" s="231" t="s">
        <v>90</v>
      </c>
      <c r="AV725" s="13" t="s">
        <v>90</v>
      </c>
      <c r="AW725" s="13" t="s">
        <v>41</v>
      </c>
      <c r="AX725" s="13" t="s">
        <v>79</v>
      </c>
      <c r="AY725" s="231" t="s">
        <v>151</v>
      </c>
    </row>
    <row r="726" spans="2:65" s="12" customFormat="1" x14ac:dyDescent="0.3">
      <c r="B726" s="209"/>
      <c r="C726" s="210"/>
      <c r="D726" s="207" t="s">
        <v>162</v>
      </c>
      <c r="E726" s="211" t="s">
        <v>77</v>
      </c>
      <c r="F726" s="212" t="s">
        <v>407</v>
      </c>
      <c r="G726" s="210"/>
      <c r="H726" s="213" t="s">
        <v>77</v>
      </c>
      <c r="I726" s="214"/>
      <c r="J726" s="210"/>
      <c r="K726" s="210"/>
      <c r="L726" s="215"/>
      <c r="M726" s="216"/>
      <c r="N726" s="217"/>
      <c r="O726" s="217"/>
      <c r="P726" s="217"/>
      <c r="Q726" s="217"/>
      <c r="R726" s="217"/>
      <c r="S726" s="217"/>
      <c r="T726" s="218"/>
      <c r="AT726" s="219" t="s">
        <v>162</v>
      </c>
      <c r="AU726" s="219" t="s">
        <v>90</v>
      </c>
      <c r="AV726" s="12" t="s">
        <v>23</v>
      </c>
      <c r="AW726" s="12" t="s">
        <v>41</v>
      </c>
      <c r="AX726" s="12" t="s">
        <v>79</v>
      </c>
      <c r="AY726" s="219" t="s">
        <v>151</v>
      </c>
    </row>
    <row r="727" spans="2:65" s="13" customFormat="1" x14ac:dyDescent="0.3">
      <c r="B727" s="220"/>
      <c r="C727" s="221"/>
      <c r="D727" s="207" t="s">
        <v>162</v>
      </c>
      <c r="E727" s="232" t="s">
        <v>77</v>
      </c>
      <c r="F727" s="233" t="s">
        <v>694</v>
      </c>
      <c r="G727" s="221"/>
      <c r="H727" s="234">
        <v>2.2050000000000001</v>
      </c>
      <c r="I727" s="226"/>
      <c r="J727" s="221"/>
      <c r="K727" s="221"/>
      <c r="L727" s="227"/>
      <c r="M727" s="228"/>
      <c r="N727" s="229"/>
      <c r="O727" s="229"/>
      <c r="P727" s="229"/>
      <c r="Q727" s="229"/>
      <c r="R727" s="229"/>
      <c r="S727" s="229"/>
      <c r="T727" s="230"/>
      <c r="AT727" s="231" t="s">
        <v>162</v>
      </c>
      <c r="AU727" s="231" t="s">
        <v>90</v>
      </c>
      <c r="AV727" s="13" t="s">
        <v>90</v>
      </c>
      <c r="AW727" s="13" t="s">
        <v>41</v>
      </c>
      <c r="AX727" s="13" t="s">
        <v>79</v>
      </c>
      <c r="AY727" s="231" t="s">
        <v>151</v>
      </c>
    </row>
    <row r="728" spans="2:65" s="12" customFormat="1" x14ac:dyDescent="0.3">
      <c r="B728" s="209"/>
      <c r="C728" s="210"/>
      <c r="D728" s="207" t="s">
        <v>162</v>
      </c>
      <c r="E728" s="211" t="s">
        <v>77</v>
      </c>
      <c r="F728" s="212" t="s">
        <v>409</v>
      </c>
      <c r="G728" s="210"/>
      <c r="H728" s="213" t="s">
        <v>77</v>
      </c>
      <c r="I728" s="214"/>
      <c r="J728" s="210"/>
      <c r="K728" s="210"/>
      <c r="L728" s="215"/>
      <c r="M728" s="216"/>
      <c r="N728" s="217"/>
      <c r="O728" s="217"/>
      <c r="P728" s="217"/>
      <c r="Q728" s="217"/>
      <c r="R728" s="217"/>
      <c r="S728" s="217"/>
      <c r="T728" s="218"/>
      <c r="AT728" s="219" t="s">
        <v>162</v>
      </c>
      <c r="AU728" s="219" t="s">
        <v>90</v>
      </c>
      <c r="AV728" s="12" t="s">
        <v>23</v>
      </c>
      <c r="AW728" s="12" t="s">
        <v>41</v>
      </c>
      <c r="AX728" s="12" t="s">
        <v>79</v>
      </c>
      <c r="AY728" s="219" t="s">
        <v>151</v>
      </c>
    </row>
    <row r="729" spans="2:65" s="13" customFormat="1" x14ac:dyDescent="0.3">
      <c r="B729" s="220"/>
      <c r="C729" s="221"/>
      <c r="D729" s="207" t="s">
        <v>162</v>
      </c>
      <c r="E729" s="232" t="s">
        <v>77</v>
      </c>
      <c r="F729" s="233" t="s">
        <v>702</v>
      </c>
      <c r="G729" s="221"/>
      <c r="H729" s="234">
        <v>2.52</v>
      </c>
      <c r="I729" s="226"/>
      <c r="J729" s="221"/>
      <c r="K729" s="221"/>
      <c r="L729" s="227"/>
      <c r="M729" s="228"/>
      <c r="N729" s="229"/>
      <c r="O729" s="229"/>
      <c r="P729" s="229"/>
      <c r="Q729" s="229"/>
      <c r="R729" s="229"/>
      <c r="S729" s="229"/>
      <c r="T729" s="230"/>
      <c r="AT729" s="231" t="s">
        <v>162</v>
      </c>
      <c r="AU729" s="231" t="s">
        <v>90</v>
      </c>
      <c r="AV729" s="13" t="s">
        <v>90</v>
      </c>
      <c r="AW729" s="13" t="s">
        <v>41</v>
      </c>
      <c r="AX729" s="13" t="s">
        <v>79</v>
      </c>
      <c r="AY729" s="231" t="s">
        <v>151</v>
      </c>
    </row>
    <row r="730" spans="2:65" s="13" customFormat="1" x14ac:dyDescent="0.3">
      <c r="B730" s="220"/>
      <c r="C730" s="221"/>
      <c r="D730" s="207" t="s">
        <v>162</v>
      </c>
      <c r="E730" s="232" t="s">
        <v>77</v>
      </c>
      <c r="F730" s="233" t="s">
        <v>703</v>
      </c>
      <c r="G730" s="221"/>
      <c r="H730" s="234">
        <v>2.16</v>
      </c>
      <c r="I730" s="226"/>
      <c r="J730" s="221"/>
      <c r="K730" s="221"/>
      <c r="L730" s="227"/>
      <c r="M730" s="228"/>
      <c r="N730" s="229"/>
      <c r="O730" s="229"/>
      <c r="P730" s="229"/>
      <c r="Q730" s="229"/>
      <c r="R730" s="229"/>
      <c r="S730" s="229"/>
      <c r="T730" s="230"/>
      <c r="AT730" s="231" t="s">
        <v>162</v>
      </c>
      <c r="AU730" s="231" t="s">
        <v>90</v>
      </c>
      <c r="AV730" s="13" t="s">
        <v>90</v>
      </c>
      <c r="AW730" s="13" t="s">
        <v>41</v>
      </c>
      <c r="AX730" s="13" t="s">
        <v>79</v>
      </c>
      <c r="AY730" s="231" t="s">
        <v>151</v>
      </c>
    </row>
    <row r="731" spans="2:65" s="13" customFormat="1" x14ac:dyDescent="0.3">
      <c r="B731" s="220"/>
      <c r="C731" s="221"/>
      <c r="D731" s="207" t="s">
        <v>162</v>
      </c>
      <c r="E731" s="232" t="s">
        <v>77</v>
      </c>
      <c r="F731" s="233" t="s">
        <v>704</v>
      </c>
      <c r="G731" s="221"/>
      <c r="H731" s="234">
        <v>1.8</v>
      </c>
      <c r="I731" s="226"/>
      <c r="J731" s="221"/>
      <c r="K731" s="221"/>
      <c r="L731" s="227"/>
      <c r="M731" s="228"/>
      <c r="N731" s="229"/>
      <c r="O731" s="229"/>
      <c r="P731" s="229"/>
      <c r="Q731" s="229"/>
      <c r="R731" s="229"/>
      <c r="S731" s="229"/>
      <c r="T731" s="230"/>
      <c r="AT731" s="231" t="s">
        <v>162</v>
      </c>
      <c r="AU731" s="231" t="s">
        <v>90</v>
      </c>
      <c r="AV731" s="13" t="s">
        <v>90</v>
      </c>
      <c r="AW731" s="13" t="s">
        <v>41</v>
      </c>
      <c r="AX731" s="13" t="s">
        <v>79</v>
      </c>
      <c r="AY731" s="231" t="s">
        <v>151</v>
      </c>
    </row>
    <row r="732" spans="2:65" s="14" customFormat="1" x14ac:dyDescent="0.3">
      <c r="B732" s="235"/>
      <c r="C732" s="236"/>
      <c r="D732" s="222" t="s">
        <v>162</v>
      </c>
      <c r="E732" s="237" t="s">
        <v>77</v>
      </c>
      <c r="F732" s="238" t="s">
        <v>174</v>
      </c>
      <c r="G732" s="236"/>
      <c r="H732" s="239">
        <v>307.5</v>
      </c>
      <c r="I732" s="240"/>
      <c r="J732" s="236"/>
      <c r="K732" s="236"/>
      <c r="L732" s="241"/>
      <c r="M732" s="242"/>
      <c r="N732" s="243"/>
      <c r="O732" s="243"/>
      <c r="P732" s="243"/>
      <c r="Q732" s="243"/>
      <c r="R732" s="243"/>
      <c r="S732" s="243"/>
      <c r="T732" s="244"/>
      <c r="AT732" s="245" t="s">
        <v>162</v>
      </c>
      <c r="AU732" s="245" t="s">
        <v>90</v>
      </c>
      <c r="AV732" s="14" t="s">
        <v>158</v>
      </c>
      <c r="AW732" s="14" t="s">
        <v>41</v>
      </c>
      <c r="AX732" s="14" t="s">
        <v>23</v>
      </c>
      <c r="AY732" s="245" t="s">
        <v>151</v>
      </c>
    </row>
    <row r="733" spans="2:65" s="1" customFormat="1" ht="22.5" customHeight="1" x14ac:dyDescent="0.3">
      <c r="B733" s="36"/>
      <c r="C733" s="195" t="s">
        <v>705</v>
      </c>
      <c r="D733" s="195" t="s">
        <v>153</v>
      </c>
      <c r="E733" s="196" t="s">
        <v>706</v>
      </c>
      <c r="F733" s="197" t="s">
        <v>707</v>
      </c>
      <c r="G733" s="198" t="s">
        <v>156</v>
      </c>
      <c r="H733" s="199">
        <v>1136.5830000000001</v>
      </c>
      <c r="I733" s="200"/>
      <c r="J733" s="201">
        <f>ROUND(I733*H733,2)</f>
        <v>0</v>
      </c>
      <c r="K733" s="197" t="s">
        <v>157</v>
      </c>
      <c r="L733" s="56"/>
      <c r="M733" s="202" t="s">
        <v>77</v>
      </c>
      <c r="N733" s="203" t="s">
        <v>50</v>
      </c>
      <c r="O733" s="37"/>
      <c r="P733" s="204">
        <f>O733*H733</f>
        <v>0</v>
      </c>
      <c r="Q733" s="204">
        <v>0</v>
      </c>
      <c r="R733" s="204">
        <f>Q733*H733</f>
        <v>0</v>
      </c>
      <c r="S733" s="204">
        <v>0</v>
      </c>
      <c r="T733" s="205">
        <f>S733*H733</f>
        <v>0</v>
      </c>
      <c r="AR733" s="19" t="s">
        <v>158</v>
      </c>
      <c r="AT733" s="19" t="s">
        <v>153</v>
      </c>
      <c r="AU733" s="19" t="s">
        <v>90</v>
      </c>
      <c r="AY733" s="19" t="s">
        <v>151</v>
      </c>
      <c r="BE733" s="206">
        <f>IF(N733="základní",J733,0)</f>
        <v>0</v>
      </c>
      <c r="BF733" s="206">
        <f>IF(N733="snížená",J733,0)</f>
        <v>0</v>
      </c>
      <c r="BG733" s="206">
        <f>IF(N733="zákl. přenesená",J733,0)</f>
        <v>0</v>
      </c>
      <c r="BH733" s="206">
        <f>IF(N733="sníž. přenesená",J733,0)</f>
        <v>0</v>
      </c>
      <c r="BI733" s="206">
        <f>IF(N733="nulová",J733,0)</f>
        <v>0</v>
      </c>
      <c r="BJ733" s="19" t="s">
        <v>90</v>
      </c>
      <c r="BK733" s="206">
        <f>ROUND(I733*H733,2)</f>
        <v>0</v>
      </c>
      <c r="BL733" s="19" t="s">
        <v>158</v>
      </c>
      <c r="BM733" s="19" t="s">
        <v>708</v>
      </c>
    </row>
    <row r="734" spans="2:65" s="1" customFormat="1" x14ac:dyDescent="0.3">
      <c r="B734" s="36"/>
      <c r="C734" s="58"/>
      <c r="D734" s="207" t="s">
        <v>160</v>
      </c>
      <c r="E734" s="58"/>
      <c r="F734" s="208" t="s">
        <v>709</v>
      </c>
      <c r="G734" s="58"/>
      <c r="H734" s="58"/>
      <c r="I734" s="163"/>
      <c r="J734" s="58"/>
      <c r="K734" s="58"/>
      <c r="L734" s="56"/>
      <c r="M734" s="73"/>
      <c r="N734" s="37"/>
      <c r="O734" s="37"/>
      <c r="P734" s="37"/>
      <c r="Q734" s="37"/>
      <c r="R734" s="37"/>
      <c r="S734" s="37"/>
      <c r="T734" s="74"/>
      <c r="AT734" s="19" t="s">
        <v>160</v>
      </c>
      <c r="AU734" s="19" t="s">
        <v>90</v>
      </c>
    </row>
    <row r="735" spans="2:65" s="12" customFormat="1" x14ac:dyDescent="0.3">
      <c r="B735" s="209"/>
      <c r="C735" s="210"/>
      <c r="D735" s="207" t="s">
        <v>162</v>
      </c>
      <c r="E735" s="211" t="s">
        <v>77</v>
      </c>
      <c r="F735" s="212" t="s">
        <v>163</v>
      </c>
      <c r="G735" s="210"/>
      <c r="H735" s="213" t="s">
        <v>77</v>
      </c>
      <c r="I735" s="214"/>
      <c r="J735" s="210"/>
      <c r="K735" s="210"/>
      <c r="L735" s="215"/>
      <c r="M735" s="216"/>
      <c r="N735" s="217"/>
      <c r="O735" s="217"/>
      <c r="P735" s="217"/>
      <c r="Q735" s="217"/>
      <c r="R735" s="217"/>
      <c r="S735" s="217"/>
      <c r="T735" s="218"/>
      <c r="AT735" s="219" t="s">
        <v>162</v>
      </c>
      <c r="AU735" s="219" t="s">
        <v>90</v>
      </c>
      <c r="AV735" s="12" t="s">
        <v>23</v>
      </c>
      <c r="AW735" s="12" t="s">
        <v>41</v>
      </c>
      <c r="AX735" s="12" t="s">
        <v>79</v>
      </c>
      <c r="AY735" s="219" t="s">
        <v>151</v>
      </c>
    </row>
    <row r="736" spans="2:65" s="12" customFormat="1" x14ac:dyDescent="0.3">
      <c r="B736" s="209"/>
      <c r="C736" s="210"/>
      <c r="D736" s="207" t="s">
        <v>162</v>
      </c>
      <c r="E736" s="211" t="s">
        <v>77</v>
      </c>
      <c r="F736" s="212" t="s">
        <v>398</v>
      </c>
      <c r="G736" s="210"/>
      <c r="H736" s="213" t="s">
        <v>77</v>
      </c>
      <c r="I736" s="214"/>
      <c r="J736" s="210"/>
      <c r="K736" s="210"/>
      <c r="L736" s="215"/>
      <c r="M736" s="216"/>
      <c r="N736" s="217"/>
      <c r="O736" s="217"/>
      <c r="P736" s="217"/>
      <c r="Q736" s="217"/>
      <c r="R736" s="217"/>
      <c r="S736" s="217"/>
      <c r="T736" s="218"/>
      <c r="AT736" s="219" t="s">
        <v>162</v>
      </c>
      <c r="AU736" s="219" t="s">
        <v>90</v>
      </c>
      <c r="AV736" s="12" t="s">
        <v>23</v>
      </c>
      <c r="AW736" s="12" t="s">
        <v>41</v>
      </c>
      <c r="AX736" s="12" t="s">
        <v>79</v>
      </c>
      <c r="AY736" s="219" t="s">
        <v>151</v>
      </c>
    </row>
    <row r="737" spans="2:51" s="13" customFormat="1" x14ac:dyDescent="0.3">
      <c r="B737" s="220"/>
      <c r="C737" s="221"/>
      <c r="D737" s="207" t="s">
        <v>162</v>
      </c>
      <c r="E737" s="232" t="s">
        <v>77</v>
      </c>
      <c r="F737" s="233" t="s">
        <v>399</v>
      </c>
      <c r="G737" s="221"/>
      <c r="H737" s="234">
        <v>1048.905</v>
      </c>
      <c r="I737" s="226"/>
      <c r="J737" s="221"/>
      <c r="K737" s="221"/>
      <c r="L737" s="227"/>
      <c r="M737" s="228"/>
      <c r="N737" s="229"/>
      <c r="O737" s="229"/>
      <c r="P737" s="229"/>
      <c r="Q737" s="229"/>
      <c r="R737" s="229"/>
      <c r="S737" s="229"/>
      <c r="T737" s="230"/>
      <c r="AT737" s="231" t="s">
        <v>162</v>
      </c>
      <c r="AU737" s="231" t="s">
        <v>90</v>
      </c>
      <c r="AV737" s="13" t="s">
        <v>90</v>
      </c>
      <c r="AW737" s="13" t="s">
        <v>41</v>
      </c>
      <c r="AX737" s="13" t="s">
        <v>79</v>
      </c>
      <c r="AY737" s="231" t="s">
        <v>151</v>
      </c>
    </row>
    <row r="738" spans="2:51" s="13" customFormat="1" x14ac:dyDescent="0.3">
      <c r="B738" s="220"/>
      <c r="C738" s="221"/>
      <c r="D738" s="207" t="s">
        <v>162</v>
      </c>
      <c r="E738" s="232" t="s">
        <v>77</v>
      </c>
      <c r="F738" s="233" t="s">
        <v>400</v>
      </c>
      <c r="G738" s="221"/>
      <c r="H738" s="234">
        <v>272.61799999999999</v>
      </c>
      <c r="I738" s="226"/>
      <c r="J738" s="221"/>
      <c r="K738" s="221"/>
      <c r="L738" s="227"/>
      <c r="M738" s="228"/>
      <c r="N738" s="229"/>
      <c r="O738" s="229"/>
      <c r="P738" s="229"/>
      <c r="Q738" s="229"/>
      <c r="R738" s="229"/>
      <c r="S738" s="229"/>
      <c r="T738" s="230"/>
      <c r="AT738" s="231" t="s">
        <v>162</v>
      </c>
      <c r="AU738" s="231" t="s">
        <v>90</v>
      </c>
      <c r="AV738" s="13" t="s">
        <v>90</v>
      </c>
      <c r="AW738" s="13" t="s">
        <v>41</v>
      </c>
      <c r="AX738" s="13" t="s">
        <v>79</v>
      </c>
      <c r="AY738" s="231" t="s">
        <v>151</v>
      </c>
    </row>
    <row r="739" spans="2:51" s="13" customFormat="1" x14ac:dyDescent="0.3">
      <c r="B739" s="220"/>
      <c r="C739" s="221"/>
      <c r="D739" s="207" t="s">
        <v>162</v>
      </c>
      <c r="E739" s="232" t="s">
        <v>77</v>
      </c>
      <c r="F739" s="233" t="s">
        <v>347</v>
      </c>
      <c r="G739" s="221"/>
      <c r="H739" s="234">
        <v>52</v>
      </c>
      <c r="I739" s="226"/>
      <c r="J739" s="221"/>
      <c r="K739" s="221"/>
      <c r="L739" s="227"/>
      <c r="M739" s="228"/>
      <c r="N739" s="229"/>
      <c r="O739" s="229"/>
      <c r="P739" s="229"/>
      <c r="Q739" s="229"/>
      <c r="R739" s="229"/>
      <c r="S739" s="229"/>
      <c r="T739" s="230"/>
      <c r="AT739" s="231" t="s">
        <v>162</v>
      </c>
      <c r="AU739" s="231" t="s">
        <v>90</v>
      </c>
      <c r="AV739" s="13" t="s">
        <v>90</v>
      </c>
      <c r="AW739" s="13" t="s">
        <v>41</v>
      </c>
      <c r="AX739" s="13" t="s">
        <v>79</v>
      </c>
      <c r="AY739" s="231" t="s">
        <v>151</v>
      </c>
    </row>
    <row r="740" spans="2:51" s="12" customFormat="1" x14ac:dyDescent="0.3">
      <c r="B740" s="209"/>
      <c r="C740" s="210"/>
      <c r="D740" s="207" t="s">
        <v>162</v>
      </c>
      <c r="E740" s="211" t="s">
        <v>77</v>
      </c>
      <c r="F740" s="212" t="s">
        <v>402</v>
      </c>
      <c r="G740" s="210"/>
      <c r="H740" s="213" t="s">
        <v>77</v>
      </c>
      <c r="I740" s="214"/>
      <c r="J740" s="210"/>
      <c r="K740" s="210"/>
      <c r="L740" s="215"/>
      <c r="M740" s="216"/>
      <c r="N740" s="217"/>
      <c r="O740" s="217"/>
      <c r="P740" s="217"/>
      <c r="Q740" s="217"/>
      <c r="R740" s="217"/>
      <c r="S740" s="217"/>
      <c r="T740" s="218"/>
      <c r="AT740" s="219" t="s">
        <v>162</v>
      </c>
      <c r="AU740" s="219" t="s">
        <v>90</v>
      </c>
      <c r="AV740" s="12" t="s">
        <v>23</v>
      </c>
      <c r="AW740" s="12" t="s">
        <v>41</v>
      </c>
      <c r="AX740" s="12" t="s">
        <v>79</v>
      </c>
      <c r="AY740" s="219" t="s">
        <v>151</v>
      </c>
    </row>
    <row r="741" spans="2:51" s="12" customFormat="1" x14ac:dyDescent="0.3">
      <c r="B741" s="209"/>
      <c r="C741" s="210"/>
      <c r="D741" s="207" t="s">
        <v>162</v>
      </c>
      <c r="E741" s="211" t="s">
        <v>77</v>
      </c>
      <c r="F741" s="212" t="s">
        <v>229</v>
      </c>
      <c r="G741" s="210"/>
      <c r="H741" s="213" t="s">
        <v>77</v>
      </c>
      <c r="I741" s="214"/>
      <c r="J741" s="210"/>
      <c r="K741" s="210"/>
      <c r="L741" s="215"/>
      <c r="M741" s="216"/>
      <c r="N741" s="217"/>
      <c r="O741" s="217"/>
      <c r="P741" s="217"/>
      <c r="Q741" s="217"/>
      <c r="R741" s="217"/>
      <c r="S741" s="217"/>
      <c r="T741" s="218"/>
      <c r="AT741" s="219" t="s">
        <v>162</v>
      </c>
      <c r="AU741" s="219" t="s">
        <v>90</v>
      </c>
      <c r="AV741" s="12" t="s">
        <v>23</v>
      </c>
      <c r="AW741" s="12" t="s">
        <v>41</v>
      </c>
      <c r="AX741" s="12" t="s">
        <v>79</v>
      </c>
      <c r="AY741" s="219" t="s">
        <v>151</v>
      </c>
    </row>
    <row r="742" spans="2:51" s="12" customFormat="1" x14ac:dyDescent="0.3">
      <c r="B742" s="209"/>
      <c r="C742" s="210"/>
      <c r="D742" s="207" t="s">
        <v>162</v>
      </c>
      <c r="E742" s="211" t="s">
        <v>77</v>
      </c>
      <c r="F742" s="212" t="s">
        <v>403</v>
      </c>
      <c r="G742" s="210"/>
      <c r="H742" s="213" t="s">
        <v>77</v>
      </c>
      <c r="I742" s="214"/>
      <c r="J742" s="210"/>
      <c r="K742" s="210"/>
      <c r="L742" s="215"/>
      <c r="M742" s="216"/>
      <c r="N742" s="217"/>
      <c r="O742" s="217"/>
      <c r="P742" s="217"/>
      <c r="Q742" s="217"/>
      <c r="R742" s="217"/>
      <c r="S742" s="217"/>
      <c r="T742" s="218"/>
      <c r="AT742" s="219" t="s">
        <v>162</v>
      </c>
      <c r="AU742" s="219" t="s">
        <v>90</v>
      </c>
      <c r="AV742" s="12" t="s">
        <v>23</v>
      </c>
      <c r="AW742" s="12" t="s">
        <v>41</v>
      </c>
      <c r="AX742" s="12" t="s">
        <v>79</v>
      </c>
      <c r="AY742" s="219" t="s">
        <v>151</v>
      </c>
    </row>
    <row r="743" spans="2:51" s="13" customFormat="1" x14ac:dyDescent="0.3">
      <c r="B743" s="220"/>
      <c r="C743" s="221"/>
      <c r="D743" s="207" t="s">
        <v>162</v>
      </c>
      <c r="E743" s="232" t="s">
        <v>77</v>
      </c>
      <c r="F743" s="233" t="s">
        <v>404</v>
      </c>
      <c r="G743" s="221"/>
      <c r="H743" s="234">
        <v>17.940000000000001</v>
      </c>
      <c r="I743" s="226"/>
      <c r="J743" s="221"/>
      <c r="K743" s="221"/>
      <c r="L743" s="227"/>
      <c r="M743" s="228"/>
      <c r="N743" s="229"/>
      <c r="O743" s="229"/>
      <c r="P743" s="229"/>
      <c r="Q743" s="229"/>
      <c r="R743" s="229"/>
      <c r="S743" s="229"/>
      <c r="T743" s="230"/>
      <c r="AT743" s="231" t="s">
        <v>162</v>
      </c>
      <c r="AU743" s="231" t="s">
        <v>90</v>
      </c>
      <c r="AV743" s="13" t="s">
        <v>90</v>
      </c>
      <c r="AW743" s="13" t="s">
        <v>41</v>
      </c>
      <c r="AX743" s="13" t="s">
        <v>79</v>
      </c>
      <c r="AY743" s="231" t="s">
        <v>151</v>
      </c>
    </row>
    <row r="744" spans="2:51" s="13" customFormat="1" x14ac:dyDescent="0.3">
      <c r="B744" s="220"/>
      <c r="C744" s="221"/>
      <c r="D744" s="207" t="s">
        <v>162</v>
      </c>
      <c r="E744" s="232" t="s">
        <v>77</v>
      </c>
      <c r="F744" s="233" t="s">
        <v>405</v>
      </c>
      <c r="G744" s="221"/>
      <c r="H744" s="234">
        <v>10.56</v>
      </c>
      <c r="I744" s="226"/>
      <c r="J744" s="221"/>
      <c r="K744" s="221"/>
      <c r="L744" s="227"/>
      <c r="M744" s="228"/>
      <c r="N744" s="229"/>
      <c r="O744" s="229"/>
      <c r="P744" s="229"/>
      <c r="Q744" s="229"/>
      <c r="R744" s="229"/>
      <c r="S744" s="229"/>
      <c r="T744" s="230"/>
      <c r="AT744" s="231" t="s">
        <v>162</v>
      </c>
      <c r="AU744" s="231" t="s">
        <v>90</v>
      </c>
      <c r="AV744" s="13" t="s">
        <v>90</v>
      </c>
      <c r="AW744" s="13" t="s">
        <v>41</v>
      </c>
      <c r="AX744" s="13" t="s">
        <v>79</v>
      </c>
      <c r="AY744" s="231" t="s">
        <v>151</v>
      </c>
    </row>
    <row r="745" spans="2:51" s="12" customFormat="1" x14ac:dyDescent="0.3">
      <c r="B745" s="209"/>
      <c r="C745" s="210"/>
      <c r="D745" s="207" t="s">
        <v>162</v>
      </c>
      <c r="E745" s="211" t="s">
        <v>77</v>
      </c>
      <c r="F745" s="212" t="s">
        <v>409</v>
      </c>
      <c r="G745" s="210"/>
      <c r="H745" s="213" t="s">
        <v>77</v>
      </c>
      <c r="I745" s="214"/>
      <c r="J745" s="210"/>
      <c r="K745" s="210"/>
      <c r="L745" s="215"/>
      <c r="M745" s="216"/>
      <c r="N745" s="217"/>
      <c r="O745" s="217"/>
      <c r="P745" s="217"/>
      <c r="Q745" s="217"/>
      <c r="R745" s="217"/>
      <c r="S745" s="217"/>
      <c r="T745" s="218"/>
      <c r="AT745" s="219" t="s">
        <v>162</v>
      </c>
      <c r="AU745" s="219" t="s">
        <v>90</v>
      </c>
      <c r="AV745" s="12" t="s">
        <v>23</v>
      </c>
      <c r="AW745" s="12" t="s">
        <v>41</v>
      </c>
      <c r="AX745" s="12" t="s">
        <v>79</v>
      </c>
      <c r="AY745" s="219" t="s">
        <v>151</v>
      </c>
    </row>
    <row r="746" spans="2:51" s="13" customFormat="1" x14ac:dyDescent="0.3">
      <c r="B746" s="220"/>
      <c r="C746" s="221"/>
      <c r="D746" s="207" t="s">
        <v>162</v>
      </c>
      <c r="E746" s="232" t="s">
        <v>77</v>
      </c>
      <c r="F746" s="233" t="s">
        <v>410</v>
      </c>
      <c r="G746" s="221"/>
      <c r="H746" s="234">
        <v>2.4</v>
      </c>
      <c r="I746" s="226"/>
      <c r="J746" s="221"/>
      <c r="K746" s="221"/>
      <c r="L746" s="227"/>
      <c r="M746" s="228"/>
      <c r="N746" s="229"/>
      <c r="O746" s="229"/>
      <c r="P746" s="229"/>
      <c r="Q746" s="229"/>
      <c r="R746" s="229"/>
      <c r="S746" s="229"/>
      <c r="T746" s="230"/>
      <c r="AT746" s="231" t="s">
        <v>162</v>
      </c>
      <c r="AU746" s="231" t="s">
        <v>90</v>
      </c>
      <c r="AV746" s="13" t="s">
        <v>90</v>
      </c>
      <c r="AW746" s="13" t="s">
        <v>41</v>
      </c>
      <c r="AX746" s="13" t="s">
        <v>79</v>
      </c>
      <c r="AY746" s="231" t="s">
        <v>151</v>
      </c>
    </row>
    <row r="747" spans="2:51" s="12" customFormat="1" x14ac:dyDescent="0.3">
      <c r="B747" s="209"/>
      <c r="C747" s="210"/>
      <c r="D747" s="207" t="s">
        <v>162</v>
      </c>
      <c r="E747" s="211" t="s">
        <v>77</v>
      </c>
      <c r="F747" s="212" t="s">
        <v>232</v>
      </c>
      <c r="G747" s="210"/>
      <c r="H747" s="213" t="s">
        <v>77</v>
      </c>
      <c r="I747" s="214"/>
      <c r="J747" s="210"/>
      <c r="K747" s="210"/>
      <c r="L747" s="215"/>
      <c r="M747" s="216"/>
      <c r="N747" s="217"/>
      <c r="O747" s="217"/>
      <c r="P747" s="217"/>
      <c r="Q747" s="217"/>
      <c r="R747" s="217"/>
      <c r="S747" s="217"/>
      <c r="T747" s="218"/>
      <c r="AT747" s="219" t="s">
        <v>162</v>
      </c>
      <c r="AU747" s="219" t="s">
        <v>90</v>
      </c>
      <c r="AV747" s="12" t="s">
        <v>23</v>
      </c>
      <c r="AW747" s="12" t="s">
        <v>41</v>
      </c>
      <c r="AX747" s="12" t="s">
        <v>79</v>
      </c>
      <c r="AY747" s="219" t="s">
        <v>151</v>
      </c>
    </row>
    <row r="748" spans="2:51" s="12" customFormat="1" x14ac:dyDescent="0.3">
      <c r="B748" s="209"/>
      <c r="C748" s="210"/>
      <c r="D748" s="207" t="s">
        <v>162</v>
      </c>
      <c r="E748" s="211" t="s">
        <v>77</v>
      </c>
      <c r="F748" s="212" t="s">
        <v>403</v>
      </c>
      <c r="G748" s="210"/>
      <c r="H748" s="213" t="s">
        <v>77</v>
      </c>
      <c r="I748" s="214"/>
      <c r="J748" s="210"/>
      <c r="K748" s="210"/>
      <c r="L748" s="215"/>
      <c r="M748" s="216"/>
      <c r="N748" s="217"/>
      <c r="O748" s="217"/>
      <c r="P748" s="217"/>
      <c r="Q748" s="217"/>
      <c r="R748" s="217"/>
      <c r="S748" s="217"/>
      <c r="T748" s="218"/>
      <c r="AT748" s="219" t="s">
        <v>162</v>
      </c>
      <c r="AU748" s="219" t="s">
        <v>90</v>
      </c>
      <c r="AV748" s="12" t="s">
        <v>23</v>
      </c>
      <c r="AW748" s="12" t="s">
        <v>41</v>
      </c>
      <c r="AX748" s="12" t="s">
        <v>79</v>
      </c>
      <c r="AY748" s="219" t="s">
        <v>151</v>
      </c>
    </row>
    <row r="749" spans="2:51" s="13" customFormat="1" x14ac:dyDescent="0.3">
      <c r="B749" s="220"/>
      <c r="C749" s="221"/>
      <c r="D749" s="207" t="s">
        <v>162</v>
      </c>
      <c r="E749" s="232" t="s">
        <v>77</v>
      </c>
      <c r="F749" s="233" t="s">
        <v>405</v>
      </c>
      <c r="G749" s="221"/>
      <c r="H749" s="234">
        <v>10.56</v>
      </c>
      <c r="I749" s="226"/>
      <c r="J749" s="221"/>
      <c r="K749" s="221"/>
      <c r="L749" s="227"/>
      <c r="M749" s="228"/>
      <c r="N749" s="229"/>
      <c r="O749" s="229"/>
      <c r="P749" s="229"/>
      <c r="Q749" s="229"/>
      <c r="R749" s="229"/>
      <c r="S749" s="229"/>
      <c r="T749" s="230"/>
      <c r="AT749" s="231" t="s">
        <v>162</v>
      </c>
      <c r="AU749" s="231" t="s">
        <v>90</v>
      </c>
      <c r="AV749" s="13" t="s">
        <v>90</v>
      </c>
      <c r="AW749" s="13" t="s">
        <v>41</v>
      </c>
      <c r="AX749" s="13" t="s">
        <v>79</v>
      </c>
      <c r="AY749" s="231" t="s">
        <v>151</v>
      </c>
    </row>
    <row r="750" spans="2:51" s="13" customFormat="1" x14ac:dyDescent="0.3">
      <c r="B750" s="220"/>
      <c r="C750" s="221"/>
      <c r="D750" s="207" t="s">
        <v>162</v>
      </c>
      <c r="E750" s="232" t="s">
        <v>77</v>
      </c>
      <c r="F750" s="233" t="s">
        <v>411</v>
      </c>
      <c r="G750" s="221"/>
      <c r="H750" s="234">
        <v>4.32</v>
      </c>
      <c r="I750" s="226"/>
      <c r="J750" s="221"/>
      <c r="K750" s="221"/>
      <c r="L750" s="227"/>
      <c r="M750" s="228"/>
      <c r="N750" s="229"/>
      <c r="O750" s="229"/>
      <c r="P750" s="229"/>
      <c r="Q750" s="229"/>
      <c r="R750" s="229"/>
      <c r="S750" s="229"/>
      <c r="T750" s="230"/>
      <c r="AT750" s="231" t="s">
        <v>162</v>
      </c>
      <c r="AU750" s="231" t="s">
        <v>90</v>
      </c>
      <c r="AV750" s="13" t="s">
        <v>90</v>
      </c>
      <c r="AW750" s="13" t="s">
        <v>41</v>
      </c>
      <c r="AX750" s="13" t="s">
        <v>79</v>
      </c>
      <c r="AY750" s="231" t="s">
        <v>151</v>
      </c>
    </row>
    <row r="751" spans="2:51" s="13" customFormat="1" x14ac:dyDescent="0.3">
      <c r="B751" s="220"/>
      <c r="C751" s="221"/>
      <c r="D751" s="207" t="s">
        <v>162</v>
      </c>
      <c r="E751" s="232" t="s">
        <v>77</v>
      </c>
      <c r="F751" s="233" t="s">
        <v>412</v>
      </c>
      <c r="G751" s="221"/>
      <c r="H751" s="234">
        <v>5.46</v>
      </c>
      <c r="I751" s="226"/>
      <c r="J751" s="221"/>
      <c r="K751" s="221"/>
      <c r="L751" s="227"/>
      <c r="M751" s="228"/>
      <c r="N751" s="229"/>
      <c r="O751" s="229"/>
      <c r="P751" s="229"/>
      <c r="Q751" s="229"/>
      <c r="R751" s="229"/>
      <c r="S751" s="229"/>
      <c r="T751" s="230"/>
      <c r="AT751" s="231" t="s">
        <v>162</v>
      </c>
      <c r="AU751" s="231" t="s">
        <v>90</v>
      </c>
      <c r="AV751" s="13" t="s">
        <v>90</v>
      </c>
      <c r="AW751" s="13" t="s">
        <v>41</v>
      </c>
      <c r="AX751" s="13" t="s">
        <v>79</v>
      </c>
      <c r="AY751" s="231" t="s">
        <v>151</v>
      </c>
    </row>
    <row r="752" spans="2:51" s="13" customFormat="1" x14ac:dyDescent="0.3">
      <c r="B752" s="220"/>
      <c r="C752" s="221"/>
      <c r="D752" s="207" t="s">
        <v>162</v>
      </c>
      <c r="E752" s="232" t="s">
        <v>77</v>
      </c>
      <c r="F752" s="233" t="s">
        <v>413</v>
      </c>
      <c r="G752" s="221"/>
      <c r="H752" s="234">
        <v>4.8</v>
      </c>
      <c r="I752" s="226"/>
      <c r="J752" s="221"/>
      <c r="K752" s="221"/>
      <c r="L752" s="227"/>
      <c r="M752" s="228"/>
      <c r="N752" s="229"/>
      <c r="O752" s="229"/>
      <c r="P752" s="229"/>
      <c r="Q752" s="229"/>
      <c r="R752" s="229"/>
      <c r="S752" s="229"/>
      <c r="T752" s="230"/>
      <c r="AT752" s="231" t="s">
        <v>162</v>
      </c>
      <c r="AU752" s="231" t="s">
        <v>90</v>
      </c>
      <c r="AV752" s="13" t="s">
        <v>90</v>
      </c>
      <c r="AW752" s="13" t="s">
        <v>41</v>
      </c>
      <c r="AX752" s="13" t="s">
        <v>79</v>
      </c>
      <c r="AY752" s="231" t="s">
        <v>151</v>
      </c>
    </row>
    <row r="753" spans="2:51" s="13" customFormat="1" x14ac:dyDescent="0.3">
      <c r="B753" s="220"/>
      <c r="C753" s="221"/>
      <c r="D753" s="207" t="s">
        <v>162</v>
      </c>
      <c r="E753" s="232" t="s">
        <v>77</v>
      </c>
      <c r="F753" s="233" t="s">
        <v>414</v>
      </c>
      <c r="G753" s="221"/>
      <c r="H753" s="234">
        <v>0.76</v>
      </c>
      <c r="I753" s="226"/>
      <c r="J753" s="221"/>
      <c r="K753" s="221"/>
      <c r="L753" s="227"/>
      <c r="M753" s="228"/>
      <c r="N753" s="229"/>
      <c r="O753" s="229"/>
      <c r="P753" s="229"/>
      <c r="Q753" s="229"/>
      <c r="R753" s="229"/>
      <c r="S753" s="229"/>
      <c r="T753" s="230"/>
      <c r="AT753" s="231" t="s">
        <v>162</v>
      </c>
      <c r="AU753" s="231" t="s">
        <v>90</v>
      </c>
      <c r="AV753" s="13" t="s">
        <v>90</v>
      </c>
      <c r="AW753" s="13" t="s">
        <v>41</v>
      </c>
      <c r="AX753" s="13" t="s">
        <v>79</v>
      </c>
      <c r="AY753" s="231" t="s">
        <v>151</v>
      </c>
    </row>
    <row r="754" spans="2:51" s="13" customFormat="1" x14ac:dyDescent="0.3">
      <c r="B754" s="220"/>
      <c r="C754" s="221"/>
      <c r="D754" s="207" t="s">
        <v>162</v>
      </c>
      <c r="E754" s="232" t="s">
        <v>77</v>
      </c>
      <c r="F754" s="233" t="s">
        <v>415</v>
      </c>
      <c r="G754" s="221"/>
      <c r="H754" s="234">
        <v>8.64</v>
      </c>
      <c r="I754" s="226"/>
      <c r="J754" s="221"/>
      <c r="K754" s="221"/>
      <c r="L754" s="227"/>
      <c r="M754" s="228"/>
      <c r="N754" s="229"/>
      <c r="O754" s="229"/>
      <c r="P754" s="229"/>
      <c r="Q754" s="229"/>
      <c r="R754" s="229"/>
      <c r="S754" s="229"/>
      <c r="T754" s="230"/>
      <c r="AT754" s="231" t="s">
        <v>162</v>
      </c>
      <c r="AU754" s="231" t="s">
        <v>90</v>
      </c>
      <c r="AV754" s="13" t="s">
        <v>90</v>
      </c>
      <c r="AW754" s="13" t="s">
        <v>41</v>
      </c>
      <c r="AX754" s="13" t="s">
        <v>79</v>
      </c>
      <c r="AY754" s="231" t="s">
        <v>151</v>
      </c>
    </row>
    <row r="755" spans="2:51" s="13" customFormat="1" x14ac:dyDescent="0.3">
      <c r="B755" s="220"/>
      <c r="C755" s="221"/>
      <c r="D755" s="207" t="s">
        <v>162</v>
      </c>
      <c r="E755" s="232" t="s">
        <v>77</v>
      </c>
      <c r="F755" s="233" t="s">
        <v>416</v>
      </c>
      <c r="G755" s="221"/>
      <c r="H755" s="234">
        <v>9.92</v>
      </c>
      <c r="I755" s="226"/>
      <c r="J755" s="221"/>
      <c r="K755" s="221"/>
      <c r="L755" s="227"/>
      <c r="M755" s="228"/>
      <c r="N755" s="229"/>
      <c r="O755" s="229"/>
      <c r="P755" s="229"/>
      <c r="Q755" s="229"/>
      <c r="R755" s="229"/>
      <c r="S755" s="229"/>
      <c r="T755" s="230"/>
      <c r="AT755" s="231" t="s">
        <v>162</v>
      </c>
      <c r="AU755" s="231" t="s">
        <v>90</v>
      </c>
      <c r="AV755" s="13" t="s">
        <v>90</v>
      </c>
      <c r="AW755" s="13" t="s">
        <v>41</v>
      </c>
      <c r="AX755" s="13" t="s">
        <v>79</v>
      </c>
      <c r="AY755" s="231" t="s">
        <v>151</v>
      </c>
    </row>
    <row r="756" spans="2:51" s="12" customFormat="1" x14ac:dyDescent="0.3">
      <c r="B756" s="209"/>
      <c r="C756" s="210"/>
      <c r="D756" s="207" t="s">
        <v>162</v>
      </c>
      <c r="E756" s="211" t="s">
        <v>77</v>
      </c>
      <c r="F756" s="212" t="s">
        <v>409</v>
      </c>
      <c r="G756" s="210"/>
      <c r="H756" s="213" t="s">
        <v>77</v>
      </c>
      <c r="I756" s="214"/>
      <c r="J756" s="210"/>
      <c r="K756" s="210"/>
      <c r="L756" s="215"/>
      <c r="M756" s="216"/>
      <c r="N756" s="217"/>
      <c r="O756" s="217"/>
      <c r="P756" s="217"/>
      <c r="Q756" s="217"/>
      <c r="R756" s="217"/>
      <c r="S756" s="217"/>
      <c r="T756" s="218"/>
      <c r="AT756" s="219" t="s">
        <v>162</v>
      </c>
      <c r="AU756" s="219" t="s">
        <v>90</v>
      </c>
      <c r="AV756" s="12" t="s">
        <v>23</v>
      </c>
      <c r="AW756" s="12" t="s">
        <v>41</v>
      </c>
      <c r="AX756" s="12" t="s">
        <v>79</v>
      </c>
      <c r="AY756" s="219" t="s">
        <v>151</v>
      </c>
    </row>
    <row r="757" spans="2:51" s="13" customFormat="1" x14ac:dyDescent="0.3">
      <c r="B757" s="220"/>
      <c r="C757" s="221"/>
      <c r="D757" s="207" t="s">
        <v>162</v>
      </c>
      <c r="E757" s="232" t="s">
        <v>77</v>
      </c>
      <c r="F757" s="233" t="s">
        <v>418</v>
      </c>
      <c r="G757" s="221"/>
      <c r="H757" s="234">
        <v>1.08</v>
      </c>
      <c r="I757" s="226"/>
      <c r="J757" s="221"/>
      <c r="K757" s="221"/>
      <c r="L757" s="227"/>
      <c r="M757" s="228"/>
      <c r="N757" s="229"/>
      <c r="O757" s="229"/>
      <c r="P757" s="229"/>
      <c r="Q757" s="229"/>
      <c r="R757" s="229"/>
      <c r="S757" s="229"/>
      <c r="T757" s="230"/>
      <c r="AT757" s="231" t="s">
        <v>162</v>
      </c>
      <c r="AU757" s="231" t="s">
        <v>90</v>
      </c>
      <c r="AV757" s="13" t="s">
        <v>90</v>
      </c>
      <c r="AW757" s="13" t="s">
        <v>41</v>
      </c>
      <c r="AX757" s="13" t="s">
        <v>79</v>
      </c>
      <c r="AY757" s="231" t="s">
        <v>151</v>
      </c>
    </row>
    <row r="758" spans="2:51" s="13" customFormat="1" x14ac:dyDescent="0.3">
      <c r="B758" s="220"/>
      <c r="C758" s="221"/>
      <c r="D758" s="207" t="s">
        <v>162</v>
      </c>
      <c r="E758" s="232" t="s">
        <v>77</v>
      </c>
      <c r="F758" s="233" t="s">
        <v>419</v>
      </c>
      <c r="G758" s="221"/>
      <c r="H758" s="234">
        <v>0.96</v>
      </c>
      <c r="I758" s="226"/>
      <c r="J758" s="221"/>
      <c r="K758" s="221"/>
      <c r="L758" s="227"/>
      <c r="M758" s="228"/>
      <c r="N758" s="229"/>
      <c r="O758" s="229"/>
      <c r="P758" s="229"/>
      <c r="Q758" s="229"/>
      <c r="R758" s="229"/>
      <c r="S758" s="229"/>
      <c r="T758" s="230"/>
      <c r="AT758" s="231" t="s">
        <v>162</v>
      </c>
      <c r="AU758" s="231" t="s">
        <v>90</v>
      </c>
      <c r="AV758" s="13" t="s">
        <v>90</v>
      </c>
      <c r="AW758" s="13" t="s">
        <v>41</v>
      </c>
      <c r="AX758" s="13" t="s">
        <v>79</v>
      </c>
      <c r="AY758" s="231" t="s">
        <v>151</v>
      </c>
    </row>
    <row r="759" spans="2:51" s="13" customFormat="1" x14ac:dyDescent="0.3">
      <c r="B759" s="220"/>
      <c r="C759" s="221"/>
      <c r="D759" s="207" t="s">
        <v>162</v>
      </c>
      <c r="E759" s="232" t="s">
        <v>77</v>
      </c>
      <c r="F759" s="233" t="s">
        <v>420</v>
      </c>
      <c r="G759" s="221"/>
      <c r="H759" s="234">
        <v>0.84</v>
      </c>
      <c r="I759" s="226"/>
      <c r="J759" s="221"/>
      <c r="K759" s="221"/>
      <c r="L759" s="227"/>
      <c r="M759" s="228"/>
      <c r="N759" s="229"/>
      <c r="O759" s="229"/>
      <c r="P759" s="229"/>
      <c r="Q759" s="229"/>
      <c r="R759" s="229"/>
      <c r="S759" s="229"/>
      <c r="T759" s="230"/>
      <c r="AT759" s="231" t="s">
        <v>162</v>
      </c>
      <c r="AU759" s="231" t="s">
        <v>90</v>
      </c>
      <c r="AV759" s="13" t="s">
        <v>90</v>
      </c>
      <c r="AW759" s="13" t="s">
        <v>41</v>
      </c>
      <c r="AX759" s="13" t="s">
        <v>79</v>
      </c>
      <c r="AY759" s="231" t="s">
        <v>151</v>
      </c>
    </row>
    <row r="760" spans="2:51" s="15" customFormat="1" x14ac:dyDescent="0.3">
      <c r="B760" s="260"/>
      <c r="C760" s="261"/>
      <c r="D760" s="207" t="s">
        <v>162</v>
      </c>
      <c r="E760" s="262" t="s">
        <v>77</v>
      </c>
      <c r="F760" s="263" t="s">
        <v>321</v>
      </c>
      <c r="G760" s="261"/>
      <c r="H760" s="264">
        <v>1451.7629999999999</v>
      </c>
      <c r="I760" s="265"/>
      <c r="J760" s="261"/>
      <c r="K760" s="261"/>
      <c r="L760" s="266"/>
      <c r="M760" s="267"/>
      <c r="N760" s="268"/>
      <c r="O760" s="268"/>
      <c r="P760" s="268"/>
      <c r="Q760" s="268"/>
      <c r="R760" s="268"/>
      <c r="S760" s="268"/>
      <c r="T760" s="269"/>
      <c r="AT760" s="270" t="s">
        <v>162</v>
      </c>
      <c r="AU760" s="270" t="s">
        <v>90</v>
      </c>
      <c r="AV760" s="15" t="s">
        <v>175</v>
      </c>
      <c r="AW760" s="15" t="s">
        <v>41</v>
      </c>
      <c r="AX760" s="15" t="s">
        <v>79</v>
      </c>
      <c r="AY760" s="270" t="s">
        <v>151</v>
      </c>
    </row>
    <row r="761" spans="2:51" s="12" customFormat="1" x14ac:dyDescent="0.3">
      <c r="B761" s="209"/>
      <c r="C761" s="210"/>
      <c r="D761" s="207" t="s">
        <v>162</v>
      </c>
      <c r="E761" s="211" t="s">
        <v>77</v>
      </c>
      <c r="F761" s="212" t="s">
        <v>421</v>
      </c>
      <c r="G761" s="210"/>
      <c r="H761" s="213" t="s">
        <v>77</v>
      </c>
      <c r="I761" s="214"/>
      <c r="J761" s="210"/>
      <c r="K761" s="210"/>
      <c r="L761" s="215"/>
      <c r="M761" s="216"/>
      <c r="N761" s="217"/>
      <c r="O761" s="217"/>
      <c r="P761" s="217"/>
      <c r="Q761" s="217"/>
      <c r="R761" s="217"/>
      <c r="S761" s="217"/>
      <c r="T761" s="218"/>
      <c r="AT761" s="219" t="s">
        <v>162</v>
      </c>
      <c r="AU761" s="219" t="s">
        <v>90</v>
      </c>
      <c r="AV761" s="12" t="s">
        <v>23</v>
      </c>
      <c r="AW761" s="12" t="s">
        <v>41</v>
      </c>
      <c r="AX761" s="12" t="s">
        <v>79</v>
      </c>
      <c r="AY761" s="219" t="s">
        <v>151</v>
      </c>
    </row>
    <row r="762" spans="2:51" s="12" customFormat="1" x14ac:dyDescent="0.3">
      <c r="B762" s="209"/>
      <c r="C762" s="210"/>
      <c r="D762" s="207" t="s">
        <v>162</v>
      </c>
      <c r="E762" s="211" t="s">
        <v>77</v>
      </c>
      <c r="F762" s="212" t="s">
        <v>229</v>
      </c>
      <c r="G762" s="210"/>
      <c r="H762" s="213" t="s">
        <v>77</v>
      </c>
      <c r="I762" s="214"/>
      <c r="J762" s="210"/>
      <c r="K762" s="210"/>
      <c r="L762" s="215"/>
      <c r="M762" s="216"/>
      <c r="N762" s="217"/>
      <c r="O762" s="217"/>
      <c r="P762" s="217"/>
      <c r="Q762" s="217"/>
      <c r="R762" s="217"/>
      <c r="S762" s="217"/>
      <c r="T762" s="218"/>
      <c r="AT762" s="219" t="s">
        <v>162</v>
      </c>
      <c r="AU762" s="219" t="s">
        <v>90</v>
      </c>
      <c r="AV762" s="12" t="s">
        <v>23</v>
      </c>
      <c r="AW762" s="12" t="s">
        <v>41</v>
      </c>
      <c r="AX762" s="12" t="s">
        <v>79</v>
      </c>
      <c r="AY762" s="219" t="s">
        <v>151</v>
      </c>
    </row>
    <row r="763" spans="2:51" s="12" customFormat="1" x14ac:dyDescent="0.3">
      <c r="B763" s="209"/>
      <c r="C763" s="210"/>
      <c r="D763" s="207" t="s">
        <v>162</v>
      </c>
      <c r="E763" s="211" t="s">
        <v>77</v>
      </c>
      <c r="F763" s="212" t="s">
        <v>403</v>
      </c>
      <c r="G763" s="210"/>
      <c r="H763" s="213" t="s">
        <v>77</v>
      </c>
      <c r="I763" s="214"/>
      <c r="J763" s="210"/>
      <c r="K763" s="210"/>
      <c r="L763" s="215"/>
      <c r="M763" s="216"/>
      <c r="N763" s="217"/>
      <c r="O763" s="217"/>
      <c r="P763" s="217"/>
      <c r="Q763" s="217"/>
      <c r="R763" s="217"/>
      <c r="S763" s="217"/>
      <c r="T763" s="218"/>
      <c r="AT763" s="219" t="s">
        <v>162</v>
      </c>
      <c r="AU763" s="219" t="s">
        <v>90</v>
      </c>
      <c r="AV763" s="12" t="s">
        <v>23</v>
      </c>
      <c r="AW763" s="12" t="s">
        <v>41</v>
      </c>
      <c r="AX763" s="12" t="s">
        <v>79</v>
      </c>
      <c r="AY763" s="219" t="s">
        <v>151</v>
      </c>
    </row>
    <row r="764" spans="2:51" s="13" customFormat="1" x14ac:dyDescent="0.3">
      <c r="B764" s="220"/>
      <c r="C764" s="221"/>
      <c r="D764" s="207" t="s">
        <v>162</v>
      </c>
      <c r="E764" s="232" t="s">
        <v>77</v>
      </c>
      <c r="F764" s="233" t="s">
        <v>422</v>
      </c>
      <c r="G764" s="221"/>
      <c r="H764" s="234">
        <v>-82.8</v>
      </c>
      <c r="I764" s="226"/>
      <c r="J764" s="221"/>
      <c r="K764" s="221"/>
      <c r="L764" s="227"/>
      <c r="M764" s="228"/>
      <c r="N764" s="229"/>
      <c r="O764" s="229"/>
      <c r="P764" s="229"/>
      <c r="Q764" s="229"/>
      <c r="R764" s="229"/>
      <c r="S764" s="229"/>
      <c r="T764" s="230"/>
      <c r="AT764" s="231" t="s">
        <v>162</v>
      </c>
      <c r="AU764" s="231" t="s">
        <v>90</v>
      </c>
      <c r="AV764" s="13" t="s">
        <v>90</v>
      </c>
      <c r="AW764" s="13" t="s">
        <v>41</v>
      </c>
      <c r="AX764" s="13" t="s">
        <v>79</v>
      </c>
      <c r="AY764" s="231" t="s">
        <v>151</v>
      </c>
    </row>
    <row r="765" spans="2:51" s="13" customFormat="1" x14ac:dyDescent="0.3">
      <c r="B765" s="220"/>
      <c r="C765" s="221"/>
      <c r="D765" s="207" t="s">
        <v>162</v>
      </c>
      <c r="E765" s="232" t="s">
        <v>77</v>
      </c>
      <c r="F765" s="233" t="s">
        <v>423</v>
      </c>
      <c r="G765" s="221"/>
      <c r="H765" s="234">
        <v>-43.2</v>
      </c>
      <c r="I765" s="226"/>
      <c r="J765" s="221"/>
      <c r="K765" s="221"/>
      <c r="L765" s="227"/>
      <c r="M765" s="228"/>
      <c r="N765" s="229"/>
      <c r="O765" s="229"/>
      <c r="P765" s="229"/>
      <c r="Q765" s="229"/>
      <c r="R765" s="229"/>
      <c r="S765" s="229"/>
      <c r="T765" s="230"/>
      <c r="AT765" s="231" t="s">
        <v>162</v>
      </c>
      <c r="AU765" s="231" t="s">
        <v>90</v>
      </c>
      <c r="AV765" s="13" t="s">
        <v>90</v>
      </c>
      <c r="AW765" s="13" t="s">
        <v>41</v>
      </c>
      <c r="AX765" s="13" t="s">
        <v>79</v>
      </c>
      <c r="AY765" s="231" t="s">
        <v>151</v>
      </c>
    </row>
    <row r="766" spans="2:51" s="12" customFormat="1" x14ac:dyDescent="0.3">
      <c r="B766" s="209"/>
      <c r="C766" s="210"/>
      <c r="D766" s="207" t="s">
        <v>162</v>
      </c>
      <c r="E766" s="211" t="s">
        <v>77</v>
      </c>
      <c r="F766" s="212" t="s">
        <v>407</v>
      </c>
      <c r="G766" s="210"/>
      <c r="H766" s="213" t="s">
        <v>77</v>
      </c>
      <c r="I766" s="214"/>
      <c r="J766" s="210"/>
      <c r="K766" s="210"/>
      <c r="L766" s="215"/>
      <c r="M766" s="216"/>
      <c r="N766" s="217"/>
      <c r="O766" s="217"/>
      <c r="P766" s="217"/>
      <c r="Q766" s="217"/>
      <c r="R766" s="217"/>
      <c r="S766" s="217"/>
      <c r="T766" s="218"/>
      <c r="AT766" s="219" t="s">
        <v>162</v>
      </c>
      <c r="AU766" s="219" t="s">
        <v>90</v>
      </c>
      <c r="AV766" s="12" t="s">
        <v>23</v>
      </c>
      <c r="AW766" s="12" t="s">
        <v>41</v>
      </c>
      <c r="AX766" s="12" t="s">
        <v>79</v>
      </c>
      <c r="AY766" s="219" t="s">
        <v>151</v>
      </c>
    </row>
    <row r="767" spans="2:51" s="13" customFormat="1" x14ac:dyDescent="0.3">
      <c r="B767" s="220"/>
      <c r="C767" s="221"/>
      <c r="D767" s="207" t="s">
        <v>162</v>
      </c>
      <c r="E767" s="232" t="s">
        <v>77</v>
      </c>
      <c r="F767" s="233" t="s">
        <v>710</v>
      </c>
      <c r="G767" s="221"/>
      <c r="H767" s="234">
        <v>-6.93</v>
      </c>
      <c r="I767" s="226"/>
      <c r="J767" s="221"/>
      <c r="K767" s="221"/>
      <c r="L767" s="227"/>
      <c r="M767" s="228"/>
      <c r="N767" s="229"/>
      <c r="O767" s="229"/>
      <c r="P767" s="229"/>
      <c r="Q767" s="229"/>
      <c r="R767" s="229"/>
      <c r="S767" s="229"/>
      <c r="T767" s="230"/>
      <c r="AT767" s="231" t="s">
        <v>162</v>
      </c>
      <c r="AU767" s="231" t="s">
        <v>90</v>
      </c>
      <c r="AV767" s="13" t="s">
        <v>90</v>
      </c>
      <c r="AW767" s="13" t="s">
        <v>41</v>
      </c>
      <c r="AX767" s="13" t="s">
        <v>79</v>
      </c>
      <c r="AY767" s="231" t="s">
        <v>151</v>
      </c>
    </row>
    <row r="768" spans="2:51" s="12" customFormat="1" x14ac:dyDescent="0.3">
      <c r="B768" s="209"/>
      <c r="C768" s="210"/>
      <c r="D768" s="207" t="s">
        <v>162</v>
      </c>
      <c r="E768" s="211" t="s">
        <v>77</v>
      </c>
      <c r="F768" s="212" t="s">
        <v>409</v>
      </c>
      <c r="G768" s="210"/>
      <c r="H768" s="213" t="s">
        <v>77</v>
      </c>
      <c r="I768" s="214"/>
      <c r="J768" s="210"/>
      <c r="K768" s="210"/>
      <c r="L768" s="215"/>
      <c r="M768" s="216"/>
      <c r="N768" s="217"/>
      <c r="O768" s="217"/>
      <c r="P768" s="217"/>
      <c r="Q768" s="217"/>
      <c r="R768" s="217"/>
      <c r="S768" s="217"/>
      <c r="T768" s="218"/>
      <c r="AT768" s="219" t="s">
        <v>162</v>
      </c>
      <c r="AU768" s="219" t="s">
        <v>90</v>
      </c>
      <c r="AV768" s="12" t="s">
        <v>23</v>
      </c>
      <c r="AW768" s="12" t="s">
        <v>41</v>
      </c>
      <c r="AX768" s="12" t="s">
        <v>79</v>
      </c>
      <c r="AY768" s="219" t="s">
        <v>151</v>
      </c>
    </row>
    <row r="769" spans="2:51" s="13" customFormat="1" x14ac:dyDescent="0.3">
      <c r="B769" s="220"/>
      <c r="C769" s="221"/>
      <c r="D769" s="207" t="s">
        <v>162</v>
      </c>
      <c r="E769" s="232" t="s">
        <v>77</v>
      </c>
      <c r="F769" s="233" t="s">
        <v>426</v>
      </c>
      <c r="G769" s="221"/>
      <c r="H769" s="234">
        <v>-5.76</v>
      </c>
      <c r="I769" s="226"/>
      <c r="J769" s="221"/>
      <c r="K769" s="221"/>
      <c r="L769" s="227"/>
      <c r="M769" s="228"/>
      <c r="N769" s="229"/>
      <c r="O769" s="229"/>
      <c r="P769" s="229"/>
      <c r="Q769" s="229"/>
      <c r="R769" s="229"/>
      <c r="S769" s="229"/>
      <c r="T769" s="230"/>
      <c r="AT769" s="231" t="s">
        <v>162</v>
      </c>
      <c r="AU769" s="231" t="s">
        <v>90</v>
      </c>
      <c r="AV769" s="13" t="s">
        <v>90</v>
      </c>
      <c r="AW769" s="13" t="s">
        <v>41</v>
      </c>
      <c r="AX769" s="13" t="s">
        <v>79</v>
      </c>
      <c r="AY769" s="231" t="s">
        <v>151</v>
      </c>
    </row>
    <row r="770" spans="2:51" s="12" customFormat="1" x14ac:dyDescent="0.3">
      <c r="B770" s="209"/>
      <c r="C770" s="210"/>
      <c r="D770" s="207" t="s">
        <v>162</v>
      </c>
      <c r="E770" s="211" t="s">
        <v>77</v>
      </c>
      <c r="F770" s="212" t="s">
        <v>232</v>
      </c>
      <c r="G770" s="210"/>
      <c r="H770" s="213" t="s">
        <v>77</v>
      </c>
      <c r="I770" s="214"/>
      <c r="J770" s="210"/>
      <c r="K770" s="210"/>
      <c r="L770" s="215"/>
      <c r="M770" s="216"/>
      <c r="N770" s="217"/>
      <c r="O770" s="217"/>
      <c r="P770" s="217"/>
      <c r="Q770" s="217"/>
      <c r="R770" s="217"/>
      <c r="S770" s="217"/>
      <c r="T770" s="218"/>
      <c r="AT770" s="219" t="s">
        <v>162</v>
      </c>
      <c r="AU770" s="219" t="s">
        <v>90</v>
      </c>
      <c r="AV770" s="12" t="s">
        <v>23</v>
      </c>
      <c r="AW770" s="12" t="s">
        <v>41</v>
      </c>
      <c r="AX770" s="12" t="s">
        <v>79</v>
      </c>
      <c r="AY770" s="219" t="s">
        <v>151</v>
      </c>
    </row>
    <row r="771" spans="2:51" s="12" customFormat="1" x14ac:dyDescent="0.3">
      <c r="B771" s="209"/>
      <c r="C771" s="210"/>
      <c r="D771" s="207" t="s">
        <v>162</v>
      </c>
      <c r="E771" s="211" t="s">
        <v>77</v>
      </c>
      <c r="F771" s="212" t="s">
        <v>403</v>
      </c>
      <c r="G771" s="210"/>
      <c r="H771" s="213" t="s">
        <v>77</v>
      </c>
      <c r="I771" s="214"/>
      <c r="J771" s="210"/>
      <c r="K771" s="210"/>
      <c r="L771" s="215"/>
      <c r="M771" s="216"/>
      <c r="N771" s="217"/>
      <c r="O771" s="217"/>
      <c r="P771" s="217"/>
      <c r="Q771" s="217"/>
      <c r="R771" s="217"/>
      <c r="S771" s="217"/>
      <c r="T771" s="218"/>
      <c r="AT771" s="219" t="s">
        <v>162</v>
      </c>
      <c r="AU771" s="219" t="s">
        <v>90</v>
      </c>
      <c r="AV771" s="12" t="s">
        <v>23</v>
      </c>
      <c r="AW771" s="12" t="s">
        <v>41</v>
      </c>
      <c r="AX771" s="12" t="s">
        <v>79</v>
      </c>
      <c r="AY771" s="219" t="s">
        <v>151</v>
      </c>
    </row>
    <row r="772" spans="2:51" s="13" customFormat="1" x14ac:dyDescent="0.3">
      <c r="B772" s="220"/>
      <c r="C772" s="221"/>
      <c r="D772" s="207" t="s">
        <v>162</v>
      </c>
      <c r="E772" s="232" t="s">
        <v>77</v>
      </c>
      <c r="F772" s="233" t="s">
        <v>423</v>
      </c>
      <c r="G772" s="221"/>
      <c r="H772" s="234">
        <v>-43.2</v>
      </c>
      <c r="I772" s="226"/>
      <c r="J772" s="221"/>
      <c r="K772" s="221"/>
      <c r="L772" s="227"/>
      <c r="M772" s="228"/>
      <c r="N772" s="229"/>
      <c r="O772" s="229"/>
      <c r="P772" s="229"/>
      <c r="Q772" s="229"/>
      <c r="R772" s="229"/>
      <c r="S772" s="229"/>
      <c r="T772" s="230"/>
      <c r="AT772" s="231" t="s">
        <v>162</v>
      </c>
      <c r="AU772" s="231" t="s">
        <v>90</v>
      </c>
      <c r="AV772" s="13" t="s">
        <v>90</v>
      </c>
      <c r="AW772" s="13" t="s">
        <v>41</v>
      </c>
      <c r="AX772" s="13" t="s">
        <v>79</v>
      </c>
      <c r="AY772" s="231" t="s">
        <v>151</v>
      </c>
    </row>
    <row r="773" spans="2:51" s="13" customFormat="1" x14ac:dyDescent="0.3">
      <c r="B773" s="220"/>
      <c r="C773" s="221"/>
      <c r="D773" s="207" t="s">
        <v>162</v>
      </c>
      <c r="E773" s="232" t="s">
        <v>77</v>
      </c>
      <c r="F773" s="233" t="s">
        <v>427</v>
      </c>
      <c r="G773" s="221"/>
      <c r="H773" s="234">
        <v>-14.4</v>
      </c>
      <c r="I773" s="226"/>
      <c r="J773" s="221"/>
      <c r="K773" s="221"/>
      <c r="L773" s="227"/>
      <c r="M773" s="228"/>
      <c r="N773" s="229"/>
      <c r="O773" s="229"/>
      <c r="P773" s="229"/>
      <c r="Q773" s="229"/>
      <c r="R773" s="229"/>
      <c r="S773" s="229"/>
      <c r="T773" s="230"/>
      <c r="AT773" s="231" t="s">
        <v>162</v>
      </c>
      <c r="AU773" s="231" t="s">
        <v>90</v>
      </c>
      <c r="AV773" s="13" t="s">
        <v>90</v>
      </c>
      <c r="AW773" s="13" t="s">
        <v>41</v>
      </c>
      <c r="AX773" s="13" t="s">
        <v>79</v>
      </c>
      <c r="AY773" s="231" t="s">
        <v>151</v>
      </c>
    </row>
    <row r="774" spans="2:51" s="13" customFormat="1" x14ac:dyDescent="0.3">
      <c r="B774" s="220"/>
      <c r="C774" s="221"/>
      <c r="D774" s="207" t="s">
        <v>162</v>
      </c>
      <c r="E774" s="232" t="s">
        <v>77</v>
      </c>
      <c r="F774" s="233" t="s">
        <v>428</v>
      </c>
      <c r="G774" s="221"/>
      <c r="H774" s="234">
        <v>-25.2</v>
      </c>
      <c r="I774" s="226"/>
      <c r="J774" s="221"/>
      <c r="K774" s="221"/>
      <c r="L774" s="227"/>
      <c r="M774" s="228"/>
      <c r="N774" s="229"/>
      <c r="O774" s="229"/>
      <c r="P774" s="229"/>
      <c r="Q774" s="229"/>
      <c r="R774" s="229"/>
      <c r="S774" s="229"/>
      <c r="T774" s="230"/>
      <c r="AT774" s="231" t="s">
        <v>162</v>
      </c>
      <c r="AU774" s="231" t="s">
        <v>90</v>
      </c>
      <c r="AV774" s="13" t="s">
        <v>90</v>
      </c>
      <c r="AW774" s="13" t="s">
        <v>41</v>
      </c>
      <c r="AX774" s="13" t="s">
        <v>79</v>
      </c>
      <c r="AY774" s="231" t="s">
        <v>151</v>
      </c>
    </row>
    <row r="775" spans="2:51" s="13" customFormat="1" x14ac:dyDescent="0.3">
      <c r="B775" s="220"/>
      <c r="C775" s="221"/>
      <c r="D775" s="207" t="s">
        <v>162</v>
      </c>
      <c r="E775" s="232" t="s">
        <v>77</v>
      </c>
      <c r="F775" s="233" t="s">
        <v>429</v>
      </c>
      <c r="G775" s="221"/>
      <c r="H775" s="234">
        <v>-18</v>
      </c>
      <c r="I775" s="226"/>
      <c r="J775" s="221"/>
      <c r="K775" s="221"/>
      <c r="L775" s="227"/>
      <c r="M775" s="228"/>
      <c r="N775" s="229"/>
      <c r="O775" s="229"/>
      <c r="P775" s="229"/>
      <c r="Q775" s="229"/>
      <c r="R775" s="229"/>
      <c r="S775" s="229"/>
      <c r="T775" s="230"/>
      <c r="AT775" s="231" t="s">
        <v>162</v>
      </c>
      <c r="AU775" s="231" t="s">
        <v>90</v>
      </c>
      <c r="AV775" s="13" t="s">
        <v>90</v>
      </c>
      <c r="AW775" s="13" t="s">
        <v>41</v>
      </c>
      <c r="AX775" s="13" t="s">
        <v>79</v>
      </c>
      <c r="AY775" s="231" t="s">
        <v>151</v>
      </c>
    </row>
    <row r="776" spans="2:51" s="13" customFormat="1" x14ac:dyDescent="0.3">
      <c r="B776" s="220"/>
      <c r="C776" s="221"/>
      <c r="D776" s="207" t="s">
        <v>162</v>
      </c>
      <c r="E776" s="232" t="s">
        <v>77</v>
      </c>
      <c r="F776" s="233" t="s">
        <v>430</v>
      </c>
      <c r="G776" s="221"/>
      <c r="H776" s="234">
        <v>-1.8</v>
      </c>
      <c r="I776" s="226"/>
      <c r="J776" s="221"/>
      <c r="K776" s="221"/>
      <c r="L776" s="227"/>
      <c r="M776" s="228"/>
      <c r="N776" s="229"/>
      <c r="O776" s="229"/>
      <c r="P776" s="229"/>
      <c r="Q776" s="229"/>
      <c r="R776" s="229"/>
      <c r="S776" s="229"/>
      <c r="T776" s="230"/>
      <c r="AT776" s="231" t="s">
        <v>162</v>
      </c>
      <c r="AU776" s="231" t="s">
        <v>90</v>
      </c>
      <c r="AV776" s="13" t="s">
        <v>90</v>
      </c>
      <c r="AW776" s="13" t="s">
        <v>41</v>
      </c>
      <c r="AX776" s="13" t="s">
        <v>79</v>
      </c>
      <c r="AY776" s="231" t="s">
        <v>151</v>
      </c>
    </row>
    <row r="777" spans="2:51" s="13" customFormat="1" x14ac:dyDescent="0.3">
      <c r="B777" s="220"/>
      <c r="C777" s="221"/>
      <c r="D777" s="207" t="s">
        <v>162</v>
      </c>
      <c r="E777" s="232" t="s">
        <v>77</v>
      </c>
      <c r="F777" s="233" t="s">
        <v>431</v>
      </c>
      <c r="G777" s="221"/>
      <c r="H777" s="234">
        <v>-28.8</v>
      </c>
      <c r="I777" s="226"/>
      <c r="J777" s="221"/>
      <c r="K777" s="221"/>
      <c r="L777" s="227"/>
      <c r="M777" s="228"/>
      <c r="N777" s="229"/>
      <c r="O777" s="229"/>
      <c r="P777" s="229"/>
      <c r="Q777" s="229"/>
      <c r="R777" s="229"/>
      <c r="S777" s="229"/>
      <c r="T777" s="230"/>
      <c r="AT777" s="231" t="s">
        <v>162</v>
      </c>
      <c r="AU777" s="231" t="s">
        <v>90</v>
      </c>
      <c r="AV777" s="13" t="s">
        <v>90</v>
      </c>
      <c r="AW777" s="13" t="s">
        <v>41</v>
      </c>
      <c r="AX777" s="13" t="s">
        <v>79</v>
      </c>
      <c r="AY777" s="231" t="s">
        <v>151</v>
      </c>
    </row>
    <row r="778" spans="2:51" s="13" customFormat="1" x14ac:dyDescent="0.3">
      <c r="B778" s="220"/>
      <c r="C778" s="221"/>
      <c r="D778" s="207" t="s">
        <v>162</v>
      </c>
      <c r="E778" s="232" t="s">
        <v>77</v>
      </c>
      <c r="F778" s="233" t="s">
        <v>432</v>
      </c>
      <c r="G778" s="221"/>
      <c r="H778" s="234">
        <v>-31.68</v>
      </c>
      <c r="I778" s="226"/>
      <c r="J778" s="221"/>
      <c r="K778" s="221"/>
      <c r="L778" s="227"/>
      <c r="M778" s="228"/>
      <c r="N778" s="229"/>
      <c r="O778" s="229"/>
      <c r="P778" s="229"/>
      <c r="Q778" s="229"/>
      <c r="R778" s="229"/>
      <c r="S778" s="229"/>
      <c r="T778" s="230"/>
      <c r="AT778" s="231" t="s">
        <v>162</v>
      </c>
      <c r="AU778" s="231" t="s">
        <v>90</v>
      </c>
      <c r="AV778" s="13" t="s">
        <v>90</v>
      </c>
      <c r="AW778" s="13" t="s">
        <v>41</v>
      </c>
      <c r="AX778" s="13" t="s">
        <v>79</v>
      </c>
      <c r="AY778" s="231" t="s">
        <v>151</v>
      </c>
    </row>
    <row r="779" spans="2:51" s="12" customFormat="1" x14ac:dyDescent="0.3">
      <c r="B779" s="209"/>
      <c r="C779" s="210"/>
      <c r="D779" s="207" t="s">
        <v>162</v>
      </c>
      <c r="E779" s="211" t="s">
        <v>77</v>
      </c>
      <c r="F779" s="212" t="s">
        <v>407</v>
      </c>
      <c r="G779" s="210"/>
      <c r="H779" s="213" t="s">
        <v>77</v>
      </c>
      <c r="I779" s="214"/>
      <c r="J779" s="210"/>
      <c r="K779" s="210"/>
      <c r="L779" s="215"/>
      <c r="M779" s="216"/>
      <c r="N779" s="217"/>
      <c r="O779" s="217"/>
      <c r="P779" s="217"/>
      <c r="Q779" s="217"/>
      <c r="R779" s="217"/>
      <c r="S779" s="217"/>
      <c r="T779" s="218"/>
      <c r="AT779" s="219" t="s">
        <v>162</v>
      </c>
      <c r="AU779" s="219" t="s">
        <v>90</v>
      </c>
      <c r="AV779" s="12" t="s">
        <v>23</v>
      </c>
      <c r="AW779" s="12" t="s">
        <v>41</v>
      </c>
      <c r="AX779" s="12" t="s">
        <v>79</v>
      </c>
      <c r="AY779" s="219" t="s">
        <v>151</v>
      </c>
    </row>
    <row r="780" spans="2:51" s="13" customFormat="1" x14ac:dyDescent="0.3">
      <c r="B780" s="220"/>
      <c r="C780" s="221"/>
      <c r="D780" s="207" t="s">
        <v>162</v>
      </c>
      <c r="E780" s="232" t="s">
        <v>77</v>
      </c>
      <c r="F780" s="233" t="s">
        <v>710</v>
      </c>
      <c r="G780" s="221"/>
      <c r="H780" s="234">
        <v>-6.93</v>
      </c>
      <c r="I780" s="226"/>
      <c r="J780" s="221"/>
      <c r="K780" s="221"/>
      <c r="L780" s="227"/>
      <c r="M780" s="228"/>
      <c r="N780" s="229"/>
      <c r="O780" s="229"/>
      <c r="P780" s="229"/>
      <c r="Q780" s="229"/>
      <c r="R780" s="229"/>
      <c r="S780" s="229"/>
      <c r="T780" s="230"/>
      <c r="AT780" s="231" t="s">
        <v>162</v>
      </c>
      <c r="AU780" s="231" t="s">
        <v>90</v>
      </c>
      <c r="AV780" s="13" t="s">
        <v>90</v>
      </c>
      <c r="AW780" s="13" t="s">
        <v>41</v>
      </c>
      <c r="AX780" s="13" t="s">
        <v>79</v>
      </c>
      <c r="AY780" s="231" t="s">
        <v>151</v>
      </c>
    </row>
    <row r="781" spans="2:51" s="12" customFormat="1" x14ac:dyDescent="0.3">
      <c r="B781" s="209"/>
      <c r="C781" s="210"/>
      <c r="D781" s="207" t="s">
        <v>162</v>
      </c>
      <c r="E781" s="211" t="s">
        <v>77</v>
      </c>
      <c r="F781" s="212" t="s">
        <v>409</v>
      </c>
      <c r="G781" s="210"/>
      <c r="H781" s="213" t="s">
        <v>77</v>
      </c>
      <c r="I781" s="214"/>
      <c r="J781" s="210"/>
      <c r="K781" s="210"/>
      <c r="L781" s="215"/>
      <c r="M781" s="216"/>
      <c r="N781" s="217"/>
      <c r="O781" s="217"/>
      <c r="P781" s="217"/>
      <c r="Q781" s="217"/>
      <c r="R781" s="217"/>
      <c r="S781" s="217"/>
      <c r="T781" s="218"/>
      <c r="AT781" s="219" t="s">
        <v>162</v>
      </c>
      <c r="AU781" s="219" t="s">
        <v>90</v>
      </c>
      <c r="AV781" s="12" t="s">
        <v>23</v>
      </c>
      <c r="AW781" s="12" t="s">
        <v>41</v>
      </c>
      <c r="AX781" s="12" t="s">
        <v>79</v>
      </c>
      <c r="AY781" s="219" t="s">
        <v>151</v>
      </c>
    </row>
    <row r="782" spans="2:51" s="13" customFormat="1" x14ac:dyDescent="0.3">
      <c r="B782" s="220"/>
      <c r="C782" s="221"/>
      <c r="D782" s="207" t="s">
        <v>162</v>
      </c>
      <c r="E782" s="232" t="s">
        <v>77</v>
      </c>
      <c r="F782" s="233" t="s">
        <v>434</v>
      </c>
      <c r="G782" s="221"/>
      <c r="H782" s="234">
        <v>-2.52</v>
      </c>
      <c r="I782" s="226"/>
      <c r="J782" s="221"/>
      <c r="K782" s="221"/>
      <c r="L782" s="227"/>
      <c r="M782" s="228"/>
      <c r="N782" s="229"/>
      <c r="O782" s="229"/>
      <c r="P782" s="229"/>
      <c r="Q782" s="229"/>
      <c r="R782" s="229"/>
      <c r="S782" s="229"/>
      <c r="T782" s="230"/>
      <c r="AT782" s="231" t="s">
        <v>162</v>
      </c>
      <c r="AU782" s="231" t="s">
        <v>90</v>
      </c>
      <c r="AV782" s="13" t="s">
        <v>90</v>
      </c>
      <c r="AW782" s="13" t="s">
        <v>41</v>
      </c>
      <c r="AX782" s="13" t="s">
        <v>79</v>
      </c>
      <c r="AY782" s="231" t="s">
        <v>151</v>
      </c>
    </row>
    <row r="783" spans="2:51" s="13" customFormat="1" x14ac:dyDescent="0.3">
      <c r="B783" s="220"/>
      <c r="C783" s="221"/>
      <c r="D783" s="207" t="s">
        <v>162</v>
      </c>
      <c r="E783" s="232" t="s">
        <v>77</v>
      </c>
      <c r="F783" s="233" t="s">
        <v>435</v>
      </c>
      <c r="G783" s="221"/>
      <c r="H783" s="234">
        <v>-2.16</v>
      </c>
      <c r="I783" s="226"/>
      <c r="J783" s="221"/>
      <c r="K783" s="221"/>
      <c r="L783" s="227"/>
      <c r="M783" s="228"/>
      <c r="N783" s="229"/>
      <c r="O783" s="229"/>
      <c r="P783" s="229"/>
      <c r="Q783" s="229"/>
      <c r="R783" s="229"/>
      <c r="S783" s="229"/>
      <c r="T783" s="230"/>
      <c r="AT783" s="231" t="s">
        <v>162</v>
      </c>
      <c r="AU783" s="231" t="s">
        <v>90</v>
      </c>
      <c r="AV783" s="13" t="s">
        <v>90</v>
      </c>
      <c r="AW783" s="13" t="s">
        <v>41</v>
      </c>
      <c r="AX783" s="13" t="s">
        <v>79</v>
      </c>
      <c r="AY783" s="231" t="s">
        <v>151</v>
      </c>
    </row>
    <row r="784" spans="2:51" s="13" customFormat="1" x14ac:dyDescent="0.3">
      <c r="B784" s="220"/>
      <c r="C784" s="221"/>
      <c r="D784" s="207" t="s">
        <v>162</v>
      </c>
      <c r="E784" s="232" t="s">
        <v>77</v>
      </c>
      <c r="F784" s="233" t="s">
        <v>436</v>
      </c>
      <c r="G784" s="221"/>
      <c r="H784" s="234">
        <v>-1.8</v>
      </c>
      <c r="I784" s="226"/>
      <c r="J784" s="221"/>
      <c r="K784" s="221"/>
      <c r="L784" s="227"/>
      <c r="M784" s="228"/>
      <c r="N784" s="229"/>
      <c r="O784" s="229"/>
      <c r="P784" s="229"/>
      <c r="Q784" s="229"/>
      <c r="R784" s="229"/>
      <c r="S784" s="229"/>
      <c r="T784" s="230"/>
      <c r="AT784" s="231" t="s">
        <v>162</v>
      </c>
      <c r="AU784" s="231" t="s">
        <v>90</v>
      </c>
      <c r="AV784" s="13" t="s">
        <v>90</v>
      </c>
      <c r="AW784" s="13" t="s">
        <v>41</v>
      </c>
      <c r="AX784" s="13" t="s">
        <v>79</v>
      </c>
      <c r="AY784" s="231" t="s">
        <v>151</v>
      </c>
    </row>
    <row r="785" spans="2:65" s="15" customFormat="1" x14ac:dyDescent="0.3">
      <c r="B785" s="260"/>
      <c r="C785" s="261"/>
      <c r="D785" s="207" t="s">
        <v>162</v>
      </c>
      <c r="E785" s="262" t="s">
        <v>77</v>
      </c>
      <c r="F785" s="263" t="s">
        <v>321</v>
      </c>
      <c r="G785" s="261"/>
      <c r="H785" s="264">
        <v>-315.18</v>
      </c>
      <c r="I785" s="265"/>
      <c r="J785" s="261"/>
      <c r="K785" s="261"/>
      <c r="L785" s="266"/>
      <c r="M785" s="267"/>
      <c r="N785" s="268"/>
      <c r="O785" s="268"/>
      <c r="P785" s="268"/>
      <c r="Q785" s="268"/>
      <c r="R785" s="268"/>
      <c r="S785" s="268"/>
      <c r="T785" s="269"/>
      <c r="AT785" s="270" t="s">
        <v>162</v>
      </c>
      <c r="AU785" s="270" t="s">
        <v>90</v>
      </c>
      <c r="AV785" s="15" t="s">
        <v>175</v>
      </c>
      <c r="AW785" s="15" t="s">
        <v>41</v>
      </c>
      <c r="AX785" s="15" t="s">
        <v>79</v>
      </c>
      <c r="AY785" s="270" t="s">
        <v>151</v>
      </c>
    </row>
    <row r="786" spans="2:65" s="14" customFormat="1" x14ac:dyDescent="0.3">
      <c r="B786" s="235"/>
      <c r="C786" s="236"/>
      <c r="D786" s="222" t="s">
        <v>162</v>
      </c>
      <c r="E786" s="237" t="s">
        <v>77</v>
      </c>
      <c r="F786" s="238" t="s">
        <v>174</v>
      </c>
      <c r="G786" s="236"/>
      <c r="H786" s="239">
        <v>1136.5830000000001</v>
      </c>
      <c r="I786" s="240"/>
      <c r="J786" s="236"/>
      <c r="K786" s="236"/>
      <c r="L786" s="241"/>
      <c r="M786" s="242"/>
      <c r="N786" s="243"/>
      <c r="O786" s="243"/>
      <c r="P786" s="243"/>
      <c r="Q786" s="243"/>
      <c r="R786" s="243"/>
      <c r="S786" s="243"/>
      <c r="T786" s="244"/>
      <c r="AT786" s="245" t="s">
        <v>162</v>
      </c>
      <c r="AU786" s="245" t="s">
        <v>90</v>
      </c>
      <c r="AV786" s="14" t="s">
        <v>158</v>
      </c>
      <c r="AW786" s="14" t="s">
        <v>41</v>
      </c>
      <c r="AX786" s="14" t="s">
        <v>23</v>
      </c>
      <c r="AY786" s="245" t="s">
        <v>151</v>
      </c>
    </row>
    <row r="787" spans="2:65" s="1" customFormat="1" ht="22.5" customHeight="1" x14ac:dyDescent="0.3">
      <c r="B787" s="36"/>
      <c r="C787" s="195" t="s">
        <v>711</v>
      </c>
      <c r="D787" s="195" t="s">
        <v>153</v>
      </c>
      <c r="E787" s="196" t="s">
        <v>712</v>
      </c>
      <c r="F787" s="197" t="s">
        <v>713</v>
      </c>
      <c r="G787" s="198" t="s">
        <v>252</v>
      </c>
      <c r="H787" s="199">
        <v>179</v>
      </c>
      <c r="I787" s="200"/>
      <c r="J787" s="201">
        <f>ROUND(I787*H787,2)</f>
        <v>0</v>
      </c>
      <c r="K787" s="197" t="s">
        <v>157</v>
      </c>
      <c r="L787" s="56"/>
      <c r="M787" s="202" t="s">
        <v>77</v>
      </c>
      <c r="N787" s="203" t="s">
        <v>50</v>
      </c>
      <c r="O787" s="37"/>
      <c r="P787" s="204">
        <f>O787*H787</f>
        <v>0</v>
      </c>
      <c r="Q787" s="204">
        <v>4.4000000000000002E-6</v>
      </c>
      <c r="R787" s="204">
        <f>Q787*H787</f>
        <v>7.8760000000000006E-4</v>
      </c>
      <c r="S787" s="204">
        <v>0</v>
      </c>
      <c r="T787" s="205">
        <f>S787*H787</f>
        <v>0</v>
      </c>
      <c r="AR787" s="19" t="s">
        <v>158</v>
      </c>
      <c r="AT787" s="19" t="s">
        <v>153</v>
      </c>
      <c r="AU787" s="19" t="s">
        <v>90</v>
      </c>
      <c r="AY787" s="19" t="s">
        <v>151</v>
      </c>
      <c r="BE787" s="206">
        <f>IF(N787="základní",J787,0)</f>
        <v>0</v>
      </c>
      <c r="BF787" s="206">
        <f>IF(N787="snížená",J787,0)</f>
        <v>0</v>
      </c>
      <c r="BG787" s="206">
        <f>IF(N787="zákl. přenesená",J787,0)</f>
        <v>0</v>
      </c>
      <c r="BH787" s="206">
        <f>IF(N787="sníž. přenesená",J787,0)</f>
        <v>0</v>
      </c>
      <c r="BI787" s="206">
        <f>IF(N787="nulová",J787,0)</f>
        <v>0</v>
      </c>
      <c r="BJ787" s="19" t="s">
        <v>90</v>
      </c>
      <c r="BK787" s="206">
        <f>ROUND(I787*H787,2)</f>
        <v>0</v>
      </c>
      <c r="BL787" s="19" t="s">
        <v>158</v>
      </c>
      <c r="BM787" s="19" t="s">
        <v>714</v>
      </c>
    </row>
    <row r="788" spans="2:65" s="1" customFormat="1" ht="27" x14ac:dyDescent="0.3">
      <c r="B788" s="36"/>
      <c r="C788" s="58"/>
      <c r="D788" s="207" t="s">
        <v>160</v>
      </c>
      <c r="E788" s="58"/>
      <c r="F788" s="208" t="s">
        <v>715</v>
      </c>
      <c r="G788" s="58"/>
      <c r="H788" s="58"/>
      <c r="I788" s="163"/>
      <c r="J788" s="58"/>
      <c r="K788" s="58"/>
      <c r="L788" s="56"/>
      <c r="M788" s="73"/>
      <c r="N788" s="37"/>
      <c r="O788" s="37"/>
      <c r="P788" s="37"/>
      <c r="Q788" s="37"/>
      <c r="R788" s="37"/>
      <c r="S788" s="37"/>
      <c r="T788" s="74"/>
      <c r="AT788" s="19" t="s">
        <v>160</v>
      </c>
      <c r="AU788" s="19" t="s">
        <v>90</v>
      </c>
    </row>
    <row r="789" spans="2:65" s="12" customFormat="1" x14ac:dyDescent="0.3">
      <c r="B789" s="209"/>
      <c r="C789" s="210"/>
      <c r="D789" s="207" t="s">
        <v>162</v>
      </c>
      <c r="E789" s="211" t="s">
        <v>77</v>
      </c>
      <c r="F789" s="212" t="s">
        <v>163</v>
      </c>
      <c r="G789" s="210"/>
      <c r="H789" s="213" t="s">
        <v>77</v>
      </c>
      <c r="I789" s="214"/>
      <c r="J789" s="210"/>
      <c r="K789" s="210"/>
      <c r="L789" s="215"/>
      <c r="M789" s="216"/>
      <c r="N789" s="217"/>
      <c r="O789" s="217"/>
      <c r="P789" s="217"/>
      <c r="Q789" s="217"/>
      <c r="R789" s="217"/>
      <c r="S789" s="217"/>
      <c r="T789" s="218"/>
      <c r="AT789" s="219" t="s">
        <v>162</v>
      </c>
      <c r="AU789" s="219" t="s">
        <v>90</v>
      </c>
      <c r="AV789" s="12" t="s">
        <v>23</v>
      </c>
      <c r="AW789" s="12" t="s">
        <v>41</v>
      </c>
      <c r="AX789" s="12" t="s">
        <v>79</v>
      </c>
      <c r="AY789" s="219" t="s">
        <v>151</v>
      </c>
    </row>
    <row r="790" spans="2:65" s="13" customFormat="1" x14ac:dyDescent="0.3">
      <c r="B790" s="220"/>
      <c r="C790" s="221"/>
      <c r="D790" s="207" t="s">
        <v>162</v>
      </c>
      <c r="E790" s="232" t="s">
        <v>77</v>
      </c>
      <c r="F790" s="233" t="s">
        <v>716</v>
      </c>
      <c r="G790" s="221"/>
      <c r="H790" s="234">
        <v>94</v>
      </c>
      <c r="I790" s="226"/>
      <c r="J790" s="221"/>
      <c r="K790" s="221"/>
      <c r="L790" s="227"/>
      <c r="M790" s="228"/>
      <c r="N790" s="229"/>
      <c r="O790" s="229"/>
      <c r="P790" s="229"/>
      <c r="Q790" s="229"/>
      <c r="R790" s="229"/>
      <c r="S790" s="229"/>
      <c r="T790" s="230"/>
      <c r="AT790" s="231" t="s">
        <v>162</v>
      </c>
      <c r="AU790" s="231" t="s">
        <v>90</v>
      </c>
      <c r="AV790" s="13" t="s">
        <v>90</v>
      </c>
      <c r="AW790" s="13" t="s">
        <v>41</v>
      </c>
      <c r="AX790" s="13" t="s">
        <v>79</v>
      </c>
      <c r="AY790" s="231" t="s">
        <v>151</v>
      </c>
    </row>
    <row r="791" spans="2:65" s="13" customFormat="1" x14ac:dyDescent="0.3">
      <c r="B791" s="220"/>
      <c r="C791" s="221"/>
      <c r="D791" s="207" t="s">
        <v>162</v>
      </c>
      <c r="E791" s="232" t="s">
        <v>77</v>
      </c>
      <c r="F791" s="233" t="s">
        <v>1552</v>
      </c>
      <c r="G791" s="221"/>
      <c r="H791" s="234">
        <v>50.5</v>
      </c>
      <c r="I791" s="226"/>
      <c r="J791" s="221"/>
      <c r="K791" s="221"/>
      <c r="L791" s="227"/>
      <c r="M791" s="228"/>
      <c r="N791" s="229"/>
      <c r="O791" s="229"/>
      <c r="P791" s="229"/>
      <c r="Q791" s="229"/>
      <c r="R791" s="229"/>
      <c r="S791" s="229"/>
      <c r="T791" s="230"/>
      <c r="AT791" s="231" t="s">
        <v>162</v>
      </c>
      <c r="AU791" s="231" t="s">
        <v>90</v>
      </c>
      <c r="AV791" s="13" t="s">
        <v>90</v>
      </c>
      <c r="AW791" s="13" t="s">
        <v>41</v>
      </c>
      <c r="AX791" s="13" t="s">
        <v>79</v>
      </c>
      <c r="AY791" s="231" t="s">
        <v>151</v>
      </c>
    </row>
    <row r="792" spans="2:65" s="13" customFormat="1" x14ac:dyDescent="0.3">
      <c r="B792" s="220"/>
      <c r="C792" s="221"/>
      <c r="D792" s="207" t="s">
        <v>162</v>
      </c>
      <c r="E792" s="232" t="s">
        <v>77</v>
      </c>
      <c r="F792" s="233" t="s">
        <v>718</v>
      </c>
      <c r="G792" s="221"/>
      <c r="H792" s="234">
        <v>34.5</v>
      </c>
      <c r="I792" s="226"/>
      <c r="J792" s="221"/>
      <c r="K792" s="221"/>
      <c r="L792" s="227"/>
      <c r="M792" s="228"/>
      <c r="N792" s="229"/>
      <c r="O792" s="229"/>
      <c r="P792" s="229"/>
      <c r="Q792" s="229"/>
      <c r="R792" s="229"/>
      <c r="S792" s="229"/>
      <c r="T792" s="230"/>
      <c r="AT792" s="231" t="s">
        <v>162</v>
      </c>
      <c r="AU792" s="231" t="s">
        <v>90</v>
      </c>
      <c r="AV792" s="13" t="s">
        <v>90</v>
      </c>
      <c r="AW792" s="13" t="s">
        <v>41</v>
      </c>
      <c r="AX792" s="13" t="s">
        <v>79</v>
      </c>
      <c r="AY792" s="231" t="s">
        <v>151</v>
      </c>
    </row>
    <row r="793" spans="2:65" s="14" customFormat="1" x14ac:dyDescent="0.3">
      <c r="B793" s="235"/>
      <c r="C793" s="236"/>
      <c r="D793" s="222" t="s">
        <v>162</v>
      </c>
      <c r="E793" s="237" t="s">
        <v>77</v>
      </c>
      <c r="F793" s="238" t="s">
        <v>174</v>
      </c>
      <c r="G793" s="236"/>
      <c r="H793" s="239">
        <v>179</v>
      </c>
      <c r="I793" s="240"/>
      <c r="J793" s="236"/>
      <c r="K793" s="236"/>
      <c r="L793" s="241"/>
      <c r="M793" s="242"/>
      <c r="N793" s="243"/>
      <c r="O793" s="243"/>
      <c r="P793" s="243"/>
      <c r="Q793" s="243"/>
      <c r="R793" s="243"/>
      <c r="S793" s="243"/>
      <c r="T793" s="244"/>
      <c r="AT793" s="245" t="s">
        <v>162</v>
      </c>
      <c r="AU793" s="245" t="s">
        <v>90</v>
      </c>
      <c r="AV793" s="14" t="s">
        <v>158</v>
      </c>
      <c r="AW793" s="14" t="s">
        <v>41</v>
      </c>
      <c r="AX793" s="14" t="s">
        <v>23</v>
      </c>
      <c r="AY793" s="245" t="s">
        <v>151</v>
      </c>
    </row>
    <row r="794" spans="2:65" s="1" customFormat="1" ht="22.5" customHeight="1" x14ac:dyDescent="0.3">
      <c r="B794" s="36"/>
      <c r="C794" s="195" t="s">
        <v>719</v>
      </c>
      <c r="D794" s="195" t="s">
        <v>153</v>
      </c>
      <c r="E794" s="196" t="s">
        <v>720</v>
      </c>
      <c r="F794" s="197" t="s">
        <v>721</v>
      </c>
      <c r="G794" s="198" t="s">
        <v>168</v>
      </c>
      <c r="H794" s="199">
        <v>2.6</v>
      </c>
      <c r="I794" s="200"/>
      <c r="J794" s="201">
        <f>ROUND(I794*H794,2)</f>
        <v>0</v>
      </c>
      <c r="K794" s="197" t="s">
        <v>157</v>
      </c>
      <c r="L794" s="56"/>
      <c r="M794" s="202" t="s">
        <v>77</v>
      </c>
      <c r="N794" s="203" t="s">
        <v>50</v>
      </c>
      <c r="O794" s="37"/>
      <c r="P794" s="204">
        <f>O794*H794</f>
        <v>0</v>
      </c>
      <c r="Q794" s="204">
        <v>2.2563399999999998</v>
      </c>
      <c r="R794" s="204">
        <f>Q794*H794</f>
        <v>5.8664839999999998</v>
      </c>
      <c r="S794" s="204">
        <v>0</v>
      </c>
      <c r="T794" s="205">
        <f>S794*H794</f>
        <v>0</v>
      </c>
      <c r="AR794" s="19" t="s">
        <v>158</v>
      </c>
      <c r="AT794" s="19" t="s">
        <v>153</v>
      </c>
      <c r="AU794" s="19" t="s">
        <v>90</v>
      </c>
      <c r="AY794" s="19" t="s">
        <v>151</v>
      </c>
      <c r="BE794" s="206">
        <f>IF(N794="základní",J794,0)</f>
        <v>0</v>
      </c>
      <c r="BF794" s="206">
        <f>IF(N794="snížená",J794,0)</f>
        <v>0</v>
      </c>
      <c r="BG794" s="206">
        <f>IF(N794="zákl. přenesená",J794,0)</f>
        <v>0</v>
      </c>
      <c r="BH794" s="206">
        <f>IF(N794="sníž. přenesená",J794,0)</f>
        <v>0</v>
      </c>
      <c r="BI794" s="206">
        <f>IF(N794="nulová",J794,0)</f>
        <v>0</v>
      </c>
      <c r="BJ794" s="19" t="s">
        <v>90</v>
      </c>
      <c r="BK794" s="206">
        <f>ROUND(I794*H794,2)</f>
        <v>0</v>
      </c>
      <c r="BL794" s="19" t="s">
        <v>158</v>
      </c>
      <c r="BM794" s="19" t="s">
        <v>722</v>
      </c>
    </row>
    <row r="795" spans="2:65" s="1" customFormat="1" x14ac:dyDescent="0.3">
      <c r="B795" s="36"/>
      <c r="C795" s="58"/>
      <c r="D795" s="207" t="s">
        <v>160</v>
      </c>
      <c r="E795" s="58"/>
      <c r="F795" s="208" t="s">
        <v>723</v>
      </c>
      <c r="G795" s="58"/>
      <c r="H795" s="58"/>
      <c r="I795" s="163"/>
      <c r="J795" s="58"/>
      <c r="K795" s="58"/>
      <c r="L795" s="56"/>
      <c r="M795" s="73"/>
      <c r="N795" s="37"/>
      <c r="O795" s="37"/>
      <c r="P795" s="37"/>
      <c r="Q795" s="37"/>
      <c r="R795" s="37"/>
      <c r="S795" s="37"/>
      <c r="T795" s="74"/>
      <c r="AT795" s="19" t="s">
        <v>160</v>
      </c>
      <c r="AU795" s="19" t="s">
        <v>90</v>
      </c>
    </row>
    <row r="796" spans="2:65" s="12" customFormat="1" x14ac:dyDescent="0.3">
      <c r="B796" s="209"/>
      <c r="C796" s="210"/>
      <c r="D796" s="207" t="s">
        <v>162</v>
      </c>
      <c r="E796" s="211" t="s">
        <v>77</v>
      </c>
      <c r="F796" s="212" t="s">
        <v>204</v>
      </c>
      <c r="G796" s="210"/>
      <c r="H796" s="213" t="s">
        <v>77</v>
      </c>
      <c r="I796" s="214"/>
      <c r="J796" s="210"/>
      <c r="K796" s="210"/>
      <c r="L796" s="215"/>
      <c r="M796" s="216"/>
      <c r="N796" s="217"/>
      <c r="O796" s="217"/>
      <c r="P796" s="217"/>
      <c r="Q796" s="217"/>
      <c r="R796" s="217"/>
      <c r="S796" s="217"/>
      <c r="T796" s="218"/>
      <c r="AT796" s="219" t="s">
        <v>162</v>
      </c>
      <c r="AU796" s="219" t="s">
        <v>90</v>
      </c>
      <c r="AV796" s="12" t="s">
        <v>23</v>
      </c>
      <c r="AW796" s="12" t="s">
        <v>41</v>
      </c>
      <c r="AX796" s="12" t="s">
        <v>79</v>
      </c>
      <c r="AY796" s="219" t="s">
        <v>151</v>
      </c>
    </row>
    <row r="797" spans="2:65" s="12" customFormat="1" x14ac:dyDescent="0.3">
      <c r="B797" s="209"/>
      <c r="C797" s="210"/>
      <c r="D797" s="207" t="s">
        <v>162</v>
      </c>
      <c r="E797" s="211" t="s">
        <v>77</v>
      </c>
      <c r="F797" s="212" t="s">
        <v>724</v>
      </c>
      <c r="G797" s="210"/>
      <c r="H797" s="213" t="s">
        <v>77</v>
      </c>
      <c r="I797" s="214"/>
      <c r="J797" s="210"/>
      <c r="K797" s="210"/>
      <c r="L797" s="215"/>
      <c r="M797" s="216"/>
      <c r="N797" s="217"/>
      <c r="O797" s="217"/>
      <c r="P797" s="217"/>
      <c r="Q797" s="217"/>
      <c r="R797" s="217"/>
      <c r="S797" s="217"/>
      <c r="T797" s="218"/>
      <c r="AT797" s="219" t="s">
        <v>162</v>
      </c>
      <c r="AU797" s="219" t="s">
        <v>90</v>
      </c>
      <c r="AV797" s="12" t="s">
        <v>23</v>
      </c>
      <c r="AW797" s="12" t="s">
        <v>41</v>
      </c>
      <c r="AX797" s="12" t="s">
        <v>79</v>
      </c>
      <c r="AY797" s="219" t="s">
        <v>151</v>
      </c>
    </row>
    <row r="798" spans="2:65" s="13" customFormat="1" x14ac:dyDescent="0.3">
      <c r="B798" s="220"/>
      <c r="C798" s="221"/>
      <c r="D798" s="222" t="s">
        <v>162</v>
      </c>
      <c r="E798" s="223" t="s">
        <v>77</v>
      </c>
      <c r="F798" s="224" t="s">
        <v>725</v>
      </c>
      <c r="G798" s="221"/>
      <c r="H798" s="225">
        <v>2.6</v>
      </c>
      <c r="I798" s="226"/>
      <c r="J798" s="221"/>
      <c r="K798" s="221"/>
      <c r="L798" s="227"/>
      <c r="M798" s="228"/>
      <c r="N798" s="229"/>
      <c r="O798" s="229"/>
      <c r="P798" s="229"/>
      <c r="Q798" s="229"/>
      <c r="R798" s="229"/>
      <c r="S798" s="229"/>
      <c r="T798" s="230"/>
      <c r="AT798" s="231" t="s">
        <v>162</v>
      </c>
      <c r="AU798" s="231" t="s">
        <v>90</v>
      </c>
      <c r="AV798" s="13" t="s">
        <v>90</v>
      </c>
      <c r="AW798" s="13" t="s">
        <v>41</v>
      </c>
      <c r="AX798" s="13" t="s">
        <v>23</v>
      </c>
      <c r="AY798" s="231" t="s">
        <v>151</v>
      </c>
    </row>
    <row r="799" spans="2:65" s="1" customFormat="1" ht="22.5" customHeight="1" x14ac:dyDescent="0.3">
      <c r="B799" s="36"/>
      <c r="C799" s="195" t="s">
        <v>726</v>
      </c>
      <c r="D799" s="195" t="s">
        <v>153</v>
      </c>
      <c r="E799" s="196" t="s">
        <v>727</v>
      </c>
      <c r="F799" s="197" t="s">
        <v>728</v>
      </c>
      <c r="G799" s="198" t="s">
        <v>168</v>
      </c>
      <c r="H799" s="199">
        <v>1.288</v>
      </c>
      <c r="I799" s="200"/>
      <c r="J799" s="201">
        <f>ROUND(I799*H799,2)</f>
        <v>0</v>
      </c>
      <c r="K799" s="197" t="s">
        <v>157</v>
      </c>
      <c r="L799" s="56"/>
      <c r="M799" s="202" t="s">
        <v>77</v>
      </c>
      <c r="N799" s="203" t="s">
        <v>50</v>
      </c>
      <c r="O799" s="37"/>
      <c r="P799" s="204">
        <f>O799*H799</f>
        <v>0</v>
      </c>
      <c r="Q799" s="204">
        <v>2.2563399999999998</v>
      </c>
      <c r="R799" s="204">
        <f>Q799*H799</f>
        <v>2.9061659199999998</v>
      </c>
      <c r="S799" s="204">
        <v>0</v>
      </c>
      <c r="T799" s="205">
        <f>S799*H799</f>
        <v>0</v>
      </c>
      <c r="AR799" s="19" t="s">
        <v>158</v>
      </c>
      <c r="AT799" s="19" t="s">
        <v>153</v>
      </c>
      <c r="AU799" s="19" t="s">
        <v>90</v>
      </c>
      <c r="AY799" s="19" t="s">
        <v>151</v>
      </c>
      <c r="BE799" s="206">
        <f>IF(N799="základní",J799,0)</f>
        <v>0</v>
      </c>
      <c r="BF799" s="206">
        <f>IF(N799="snížená",J799,0)</f>
        <v>0</v>
      </c>
      <c r="BG799" s="206">
        <f>IF(N799="zákl. přenesená",J799,0)</f>
        <v>0</v>
      </c>
      <c r="BH799" s="206">
        <f>IF(N799="sníž. přenesená",J799,0)</f>
        <v>0</v>
      </c>
      <c r="BI799" s="206">
        <f>IF(N799="nulová",J799,0)</f>
        <v>0</v>
      </c>
      <c r="BJ799" s="19" t="s">
        <v>90</v>
      </c>
      <c r="BK799" s="206">
        <f>ROUND(I799*H799,2)</f>
        <v>0</v>
      </c>
      <c r="BL799" s="19" t="s">
        <v>158</v>
      </c>
      <c r="BM799" s="19" t="s">
        <v>729</v>
      </c>
    </row>
    <row r="800" spans="2:65" s="1" customFormat="1" x14ac:dyDescent="0.3">
      <c r="B800" s="36"/>
      <c r="C800" s="58"/>
      <c r="D800" s="207" t="s">
        <v>160</v>
      </c>
      <c r="E800" s="58"/>
      <c r="F800" s="208" t="s">
        <v>730</v>
      </c>
      <c r="G800" s="58"/>
      <c r="H800" s="58"/>
      <c r="I800" s="163"/>
      <c r="J800" s="58"/>
      <c r="K800" s="58"/>
      <c r="L800" s="56"/>
      <c r="M800" s="73"/>
      <c r="N800" s="37"/>
      <c r="O800" s="37"/>
      <c r="P800" s="37"/>
      <c r="Q800" s="37"/>
      <c r="R800" s="37"/>
      <c r="S800" s="37"/>
      <c r="T800" s="74"/>
      <c r="AT800" s="19" t="s">
        <v>160</v>
      </c>
      <c r="AU800" s="19" t="s">
        <v>90</v>
      </c>
    </row>
    <row r="801" spans="2:65" s="12" customFormat="1" x14ac:dyDescent="0.3">
      <c r="B801" s="209"/>
      <c r="C801" s="210"/>
      <c r="D801" s="207" t="s">
        <v>162</v>
      </c>
      <c r="E801" s="211" t="s">
        <v>77</v>
      </c>
      <c r="F801" s="212" t="s">
        <v>163</v>
      </c>
      <c r="G801" s="210"/>
      <c r="H801" s="213" t="s">
        <v>77</v>
      </c>
      <c r="I801" s="214"/>
      <c r="J801" s="210"/>
      <c r="K801" s="210"/>
      <c r="L801" s="215"/>
      <c r="M801" s="216"/>
      <c r="N801" s="217"/>
      <c r="O801" s="217"/>
      <c r="P801" s="217"/>
      <c r="Q801" s="217"/>
      <c r="R801" s="217"/>
      <c r="S801" s="217"/>
      <c r="T801" s="218"/>
      <c r="AT801" s="219" t="s">
        <v>162</v>
      </c>
      <c r="AU801" s="219" t="s">
        <v>90</v>
      </c>
      <c r="AV801" s="12" t="s">
        <v>23</v>
      </c>
      <c r="AW801" s="12" t="s">
        <v>41</v>
      </c>
      <c r="AX801" s="12" t="s">
        <v>79</v>
      </c>
      <c r="AY801" s="219" t="s">
        <v>151</v>
      </c>
    </row>
    <row r="802" spans="2:65" s="12" customFormat="1" x14ac:dyDescent="0.3">
      <c r="B802" s="209"/>
      <c r="C802" s="210"/>
      <c r="D802" s="207" t="s">
        <v>162</v>
      </c>
      <c r="E802" s="211" t="s">
        <v>77</v>
      </c>
      <c r="F802" s="212" t="s">
        <v>731</v>
      </c>
      <c r="G802" s="210"/>
      <c r="H802" s="213" t="s">
        <v>77</v>
      </c>
      <c r="I802" s="214"/>
      <c r="J802" s="210"/>
      <c r="K802" s="210"/>
      <c r="L802" s="215"/>
      <c r="M802" s="216"/>
      <c r="N802" s="217"/>
      <c r="O802" s="217"/>
      <c r="P802" s="217"/>
      <c r="Q802" s="217"/>
      <c r="R802" s="217"/>
      <c r="S802" s="217"/>
      <c r="T802" s="218"/>
      <c r="AT802" s="219" t="s">
        <v>162</v>
      </c>
      <c r="AU802" s="219" t="s">
        <v>90</v>
      </c>
      <c r="AV802" s="12" t="s">
        <v>23</v>
      </c>
      <c r="AW802" s="12" t="s">
        <v>41</v>
      </c>
      <c r="AX802" s="12" t="s">
        <v>79</v>
      </c>
      <c r="AY802" s="219" t="s">
        <v>151</v>
      </c>
    </row>
    <row r="803" spans="2:65" s="13" customFormat="1" x14ac:dyDescent="0.3">
      <c r="B803" s="220"/>
      <c r="C803" s="221"/>
      <c r="D803" s="222" t="s">
        <v>162</v>
      </c>
      <c r="E803" s="223" t="s">
        <v>77</v>
      </c>
      <c r="F803" s="224" t="s">
        <v>732</v>
      </c>
      <c r="G803" s="221"/>
      <c r="H803" s="225">
        <v>1.288</v>
      </c>
      <c r="I803" s="226"/>
      <c r="J803" s="221"/>
      <c r="K803" s="221"/>
      <c r="L803" s="227"/>
      <c r="M803" s="228"/>
      <c r="N803" s="229"/>
      <c r="O803" s="229"/>
      <c r="P803" s="229"/>
      <c r="Q803" s="229"/>
      <c r="R803" s="229"/>
      <c r="S803" s="229"/>
      <c r="T803" s="230"/>
      <c r="AT803" s="231" t="s">
        <v>162</v>
      </c>
      <c r="AU803" s="231" t="s">
        <v>90</v>
      </c>
      <c r="AV803" s="13" t="s">
        <v>90</v>
      </c>
      <c r="AW803" s="13" t="s">
        <v>41</v>
      </c>
      <c r="AX803" s="13" t="s">
        <v>23</v>
      </c>
      <c r="AY803" s="231" t="s">
        <v>151</v>
      </c>
    </row>
    <row r="804" spans="2:65" s="1" customFormat="1" ht="22.5" customHeight="1" x14ac:dyDescent="0.3">
      <c r="B804" s="36"/>
      <c r="C804" s="195" t="s">
        <v>733</v>
      </c>
      <c r="D804" s="195" t="s">
        <v>153</v>
      </c>
      <c r="E804" s="196" t="s">
        <v>734</v>
      </c>
      <c r="F804" s="197" t="s">
        <v>735</v>
      </c>
      <c r="G804" s="198" t="s">
        <v>168</v>
      </c>
      <c r="H804" s="199">
        <v>1.9E-2</v>
      </c>
      <c r="I804" s="200"/>
      <c r="J804" s="201">
        <f>ROUND(I804*H804,2)</f>
        <v>0</v>
      </c>
      <c r="K804" s="197" t="s">
        <v>157</v>
      </c>
      <c r="L804" s="56"/>
      <c r="M804" s="202" t="s">
        <v>77</v>
      </c>
      <c r="N804" s="203" t="s">
        <v>50</v>
      </c>
      <c r="O804" s="37"/>
      <c r="P804" s="204">
        <f>O804*H804</f>
        <v>0</v>
      </c>
      <c r="Q804" s="204">
        <v>2.2563399999999998</v>
      </c>
      <c r="R804" s="204">
        <f>Q804*H804</f>
        <v>4.2870459999999992E-2</v>
      </c>
      <c r="S804" s="204">
        <v>0</v>
      </c>
      <c r="T804" s="205">
        <f>S804*H804</f>
        <v>0</v>
      </c>
      <c r="AR804" s="19" t="s">
        <v>158</v>
      </c>
      <c r="AT804" s="19" t="s">
        <v>153</v>
      </c>
      <c r="AU804" s="19" t="s">
        <v>90</v>
      </c>
      <c r="AY804" s="19" t="s">
        <v>151</v>
      </c>
      <c r="BE804" s="206">
        <f>IF(N804="základní",J804,0)</f>
        <v>0</v>
      </c>
      <c r="BF804" s="206">
        <f>IF(N804="snížená",J804,0)</f>
        <v>0</v>
      </c>
      <c r="BG804" s="206">
        <f>IF(N804="zákl. přenesená",J804,0)</f>
        <v>0</v>
      </c>
      <c r="BH804" s="206">
        <f>IF(N804="sníž. přenesená",J804,0)</f>
        <v>0</v>
      </c>
      <c r="BI804" s="206">
        <f>IF(N804="nulová",J804,0)</f>
        <v>0</v>
      </c>
      <c r="BJ804" s="19" t="s">
        <v>90</v>
      </c>
      <c r="BK804" s="206">
        <f>ROUND(I804*H804,2)</f>
        <v>0</v>
      </c>
      <c r="BL804" s="19" t="s">
        <v>158</v>
      </c>
      <c r="BM804" s="19" t="s">
        <v>736</v>
      </c>
    </row>
    <row r="805" spans="2:65" s="1" customFormat="1" ht="27" x14ac:dyDescent="0.3">
      <c r="B805" s="36"/>
      <c r="C805" s="58"/>
      <c r="D805" s="207" t="s">
        <v>160</v>
      </c>
      <c r="E805" s="58"/>
      <c r="F805" s="208" t="s">
        <v>737</v>
      </c>
      <c r="G805" s="58"/>
      <c r="H805" s="58"/>
      <c r="I805" s="163"/>
      <c r="J805" s="58"/>
      <c r="K805" s="58"/>
      <c r="L805" s="56"/>
      <c r="M805" s="73"/>
      <c r="N805" s="37"/>
      <c r="O805" s="37"/>
      <c r="P805" s="37"/>
      <c r="Q805" s="37"/>
      <c r="R805" s="37"/>
      <c r="S805" s="37"/>
      <c r="T805" s="74"/>
      <c r="AT805" s="19" t="s">
        <v>160</v>
      </c>
      <c r="AU805" s="19" t="s">
        <v>90</v>
      </c>
    </row>
    <row r="806" spans="2:65" s="12" customFormat="1" x14ac:dyDescent="0.3">
      <c r="B806" s="209"/>
      <c r="C806" s="210"/>
      <c r="D806" s="207" t="s">
        <v>162</v>
      </c>
      <c r="E806" s="211" t="s">
        <v>77</v>
      </c>
      <c r="F806" s="212" t="s">
        <v>738</v>
      </c>
      <c r="G806" s="210"/>
      <c r="H806" s="213" t="s">
        <v>77</v>
      </c>
      <c r="I806" s="214"/>
      <c r="J806" s="210"/>
      <c r="K806" s="210"/>
      <c r="L806" s="215"/>
      <c r="M806" s="216"/>
      <c r="N806" s="217"/>
      <c r="O806" s="217"/>
      <c r="P806" s="217"/>
      <c r="Q806" s="217"/>
      <c r="R806" s="217"/>
      <c r="S806" s="217"/>
      <c r="T806" s="218"/>
      <c r="AT806" s="219" t="s">
        <v>162</v>
      </c>
      <c r="AU806" s="219" t="s">
        <v>90</v>
      </c>
      <c r="AV806" s="12" t="s">
        <v>23</v>
      </c>
      <c r="AW806" s="12" t="s">
        <v>41</v>
      </c>
      <c r="AX806" s="12" t="s">
        <v>79</v>
      </c>
      <c r="AY806" s="219" t="s">
        <v>151</v>
      </c>
    </row>
    <row r="807" spans="2:65" s="12" customFormat="1" x14ac:dyDescent="0.3">
      <c r="B807" s="209"/>
      <c r="C807" s="210"/>
      <c r="D807" s="207" t="s">
        <v>162</v>
      </c>
      <c r="E807" s="211" t="s">
        <v>77</v>
      </c>
      <c r="F807" s="212" t="s">
        <v>739</v>
      </c>
      <c r="G807" s="210"/>
      <c r="H807" s="213" t="s">
        <v>77</v>
      </c>
      <c r="I807" s="214"/>
      <c r="J807" s="210"/>
      <c r="K807" s="210"/>
      <c r="L807" s="215"/>
      <c r="M807" s="216"/>
      <c r="N807" s="217"/>
      <c r="O807" s="217"/>
      <c r="P807" s="217"/>
      <c r="Q807" s="217"/>
      <c r="R807" s="217"/>
      <c r="S807" s="217"/>
      <c r="T807" s="218"/>
      <c r="AT807" s="219" t="s">
        <v>162</v>
      </c>
      <c r="AU807" s="219" t="s">
        <v>90</v>
      </c>
      <c r="AV807" s="12" t="s">
        <v>23</v>
      </c>
      <c r="AW807" s="12" t="s">
        <v>41</v>
      </c>
      <c r="AX807" s="12" t="s">
        <v>79</v>
      </c>
      <c r="AY807" s="219" t="s">
        <v>151</v>
      </c>
    </row>
    <row r="808" spans="2:65" s="13" customFormat="1" x14ac:dyDescent="0.3">
      <c r="B808" s="220"/>
      <c r="C808" s="221"/>
      <c r="D808" s="222" t="s">
        <v>162</v>
      </c>
      <c r="E808" s="223" t="s">
        <v>77</v>
      </c>
      <c r="F808" s="224" t="s">
        <v>740</v>
      </c>
      <c r="G808" s="221"/>
      <c r="H808" s="225">
        <v>1.9E-2</v>
      </c>
      <c r="I808" s="226"/>
      <c r="J808" s="221"/>
      <c r="K808" s="221"/>
      <c r="L808" s="227"/>
      <c r="M808" s="228"/>
      <c r="N808" s="229"/>
      <c r="O808" s="229"/>
      <c r="P808" s="229"/>
      <c r="Q808" s="229"/>
      <c r="R808" s="229"/>
      <c r="S808" s="229"/>
      <c r="T808" s="230"/>
      <c r="AT808" s="231" t="s">
        <v>162</v>
      </c>
      <c r="AU808" s="231" t="s">
        <v>90</v>
      </c>
      <c r="AV808" s="13" t="s">
        <v>90</v>
      </c>
      <c r="AW808" s="13" t="s">
        <v>41</v>
      </c>
      <c r="AX808" s="13" t="s">
        <v>23</v>
      </c>
      <c r="AY808" s="231" t="s">
        <v>151</v>
      </c>
    </row>
    <row r="809" spans="2:65" s="1" customFormat="1" ht="22.5" customHeight="1" x14ac:dyDescent="0.3">
      <c r="B809" s="36"/>
      <c r="C809" s="195" t="s">
        <v>741</v>
      </c>
      <c r="D809" s="195" t="s">
        <v>153</v>
      </c>
      <c r="E809" s="196" t="s">
        <v>742</v>
      </c>
      <c r="F809" s="197" t="s">
        <v>743</v>
      </c>
      <c r="G809" s="198" t="s">
        <v>156</v>
      </c>
      <c r="H809" s="199">
        <v>6.048</v>
      </c>
      <c r="I809" s="200"/>
      <c r="J809" s="201">
        <f>ROUND(I809*H809,2)</f>
        <v>0</v>
      </c>
      <c r="K809" s="197" t="s">
        <v>157</v>
      </c>
      <c r="L809" s="56"/>
      <c r="M809" s="202" t="s">
        <v>77</v>
      </c>
      <c r="N809" s="203" t="s">
        <v>50</v>
      </c>
      <c r="O809" s="37"/>
      <c r="P809" s="204">
        <f>O809*H809</f>
        <v>0</v>
      </c>
      <c r="Q809" s="204">
        <v>7.102E-2</v>
      </c>
      <c r="R809" s="204">
        <f>Q809*H809</f>
        <v>0.42952896000000002</v>
      </c>
      <c r="S809" s="204">
        <v>0</v>
      </c>
      <c r="T809" s="205">
        <f>S809*H809</f>
        <v>0</v>
      </c>
      <c r="AR809" s="19" t="s">
        <v>158</v>
      </c>
      <c r="AT809" s="19" t="s">
        <v>153</v>
      </c>
      <c r="AU809" s="19" t="s">
        <v>90</v>
      </c>
      <c r="AY809" s="19" t="s">
        <v>151</v>
      </c>
      <c r="BE809" s="206">
        <f>IF(N809="základní",J809,0)</f>
        <v>0</v>
      </c>
      <c r="BF809" s="206">
        <f>IF(N809="snížená",J809,0)</f>
        <v>0</v>
      </c>
      <c r="BG809" s="206">
        <f>IF(N809="zákl. přenesená",J809,0)</f>
        <v>0</v>
      </c>
      <c r="BH809" s="206">
        <f>IF(N809="sníž. přenesená",J809,0)</f>
        <v>0</v>
      </c>
      <c r="BI809" s="206">
        <f>IF(N809="nulová",J809,0)</f>
        <v>0</v>
      </c>
      <c r="BJ809" s="19" t="s">
        <v>90</v>
      </c>
      <c r="BK809" s="206">
        <f>ROUND(I809*H809,2)</f>
        <v>0</v>
      </c>
      <c r="BL809" s="19" t="s">
        <v>158</v>
      </c>
      <c r="BM809" s="19" t="s">
        <v>744</v>
      </c>
    </row>
    <row r="810" spans="2:65" s="1" customFormat="1" ht="27" x14ac:dyDescent="0.3">
      <c r="B810" s="36"/>
      <c r="C810" s="58"/>
      <c r="D810" s="207" t="s">
        <v>160</v>
      </c>
      <c r="E810" s="58"/>
      <c r="F810" s="208" t="s">
        <v>745</v>
      </c>
      <c r="G810" s="58"/>
      <c r="H810" s="58"/>
      <c r="I810" s="163"/>
      <c r="J810" s="58"/>
      <c r="K810" s="58"/>
      <c r="L810" s="56"/>
      <c r="M810" s="73"/>
      <c r="N810" s="37"/>
      <c r="O810" s="37"/>
      <c r="P810" s="37"/>
      <c r="Q810" s="37"/>
      <c r="R810" s="37"/>
      <c r="S810" s="37"/>
      <c r="T810" s="74"/>
      <c r="AT810" s="19" t="s">
        <v>160</v>
      </c>
      <c r="AU810" s="19" t="s">
        <v>90</v>
      </c>
    </row>
    <row r="811" spans="2:65" s="12" customFormat="1" x14ac:dyDescent="0.3">
      <c r="B811" s="209"/>
      <c r="C811" s="210"/>
      <c r="D811" s="207" t="s">
        <v>162</v>
      </c>
      <c r="E811" s="211" t="s">
        <v>77</v>
      </c>
      <c r="F811" s="212" t="s">
        <v>651</v>
      </c>
      <c r="G811" s="210"/>
      <c r="H811" s="213" t="s">
        <v>77</v>
      </c>
      <c r="I811" s="214"/>
      <c r="J811" s="210"/>
      <c r="K811" s="210"/>
      <c r="L811" s="215"/>
      <c r="M811" s="216"/>
      <c r="N811" s="217"/>
      <c r="O811" s="217"/>
      <c r="P811" s="217"/>
      <c r="Q811" s="217"/>
      <c r="R811" s="217"/>
      <c r="S811" s="217"/>
      <c r="T811" s="218"/>
      <c r="AT811" s="219" t="s">
        <v>162</v>
      </c>
      <c r="AU811" s="219" t="s">
        <v>90</v>
      </c>
      <c r="AV811" s="12" t="s">
        <v>23</v>
      </c>
      <c r="AW811" s="12" t="s">
        <v>41</v>
      </c>
      <c r="AX811" s="12" t="s">
        <v>79</v>
      </c>
      <c r="AY811" s="219" t="s">
        <v>151</v>
      </c>
    </row>
    <row r="812" spans="2:65" s="12" customFormat="1" x14ac:dyDescent="0.3">
      <c r="B812" s="209"/>
      <c r="C812" s="210"/>
      <c r="D812" s="207" t="s">
        <v>162</v>
      </c>
      <c r="E812" s="211" t="s">
        <v>77</v>
      </c>
      <c r="F812" s="212" t="s">
        <v>746</v>
      </c>
      <c r="G812" s="210"/>
      <c r="H812" s="213" t="s">
        <v>77</v>
      </c>
      <c r="I812" s="214"/>
      <c r="J812" s="210"/>
      <c r="K812" s="210"/>
      <c r="L812" s="215"/>
      <c r="M812" s="216"/>
      <c r="N812" s="217"/>
      <c r="O812" s="217"/>
      <c r="P812" s="217"/>
      <c r="Q812" s="217"/>
      <c r="R812" s="217"/>
      <c r="S812" s="217"/>
      <c r="T812" s="218"/>
      <c r="AT812" s="219" t="s">
        <v>162</v>
      </c>
      <c r="AU812" s="219" t="s">
        <v>90</v>
      </c>
      <c r="AV812" s="12" t="s">
        <v>23</v>
      </c>
      <c r="AW812" s="12" t="s">
        <v>41</v>
      </c>
      <c r="AX812" s="12" t="s">
        <v>79</v>
      </c>
      <c r="AY812" s="219" t="s">
        <v>151</v>
      </c>
    </row>
    <row r="813" spans="2:65" s="13" customFormat="1" x14ac:dyDescent="0.3">
      <c r="B813" s="220"/>
      <c r="C813" s="221"/>
      <c r="D813" s="222" t="s">
        <v>162</v>
      </c>
      <c r="E813" s="223" t="s">
        <v>77</v>
      </c>
      <c r="F813" s="224" t="s">
        <v>747</v>
      </c>
      <c r="G813" s="221"/>
      <c r="H813" s="225">
        <v>6.048</v>
      </c>
      <c r="I813" s="226"/>
      <c r="J813" s="221"/>
      <c r="K813" s="221"/>
      <c r="L813" s="227"/>
      <c r="M813" s="228"/>
      <c r="N813" s="229"/>
      <c r="O813" s="229"/>
      <c r="P813" s="229"/>
      <c r="Q813" s="229"/>
      <c r="R813" s="229"/>
      <c r="S813" s="229"/>
      <c r="T813" s="230"/>
      <c r="AT813" s="231" t="s">
        <v>162</v>
      </c>
      <c r="AU813" s="231" t="s">
        <v>90</v>
      </c>
      <c r="AV813" s="13" t="s">
        <v>90</v>
      </c>
      <c r="AW813" s="13" t="s">
        <v>41</v>
      </c>
      <c r="AX813" s="13" t="s">
        <v>23</v>
      </c>
      <c r="AY813" s="231" t="s">
        <v>151</v>
      </c>
    </row>
    <row r="814" spans="2:65" s="1" customFormat="1" ht="22.5" customHeight="1" x14ac:dyDescent="0.3">
      <c r="B814" s="36"/>
      <c r="C814" s="195" t="s">
        <v>748</v>
      </c>
      <c r="D814" s="195" t="s">
        <v>153</v>
      </c>
      <c r="E814" s="196" t="s">
        <v>749</v>
      </c>
      <c r="F814" s="197" t="s">
        <v>750</v>
      </c>
      <c r="G814" s="198" t="s">
        <v>156</v>
      </c>
      <c r="H814" s="199">
        <v>52</v>
      </c>
      <c r="I814" s="200"/>
      <c r="J814" s="201">
        <f>ROUND(I814*H814,2)</f>
        <v>0</v>
      </c>
      <c r="K814" s="197" t="s">
        <v>157</v>
      </c>
      <c r="L814" s="56"/>
      <c r="M814" s="202" t="s">
        <v>77</v>
      </c>
      <c r="N814" s="203" t="s">
        <v>50</v>
      </c>
      <c r="O814" s="37"/>
      <c r="P814" s="204">
        <f>O814*H814</f>
        <v>0</v>
      </c>
      <c r="Q814" s="204">
        <v>1.21E-4</v>
      </c>
      <c r="R814" s="204">
        <f>Q814*H814</f>
        <v>6.2919999999999998E-3</v>
      </c>
      <c r="S814" s="204">
        <v>0</v>
      </c>
      <c r="T814" s="205">
        <f>S814*H814</f>
        <v>0</v>
      </c>
      <c r="AR814" s="19" t="s">
        <v>158</v>
      </c>
      <c r="AT814" s="19" t="s">
        <v>153</v>
      </c>
      <c r="AU814" s="19" t="s">
        <v>90</v>
      </c>
      <c r="AY814" s="19" t="s">
        <v>151</v>
      </c>
      <c r="BE814" s="206">
        <f>IF(N814="základní",J814,0)</f>
        <v>0</v>
      </c>
      <c r="BF814" s="206">
        <f>IF(N814="snížená",J814,0)</f>
        <v>0</v>
      </c>
      <c r="BG814" s="206">
        <f>IF(N814="zákl. přenesená",J814,0)</f>
        <v>0</v>
      </c>
      <c r="BH814" s="206">
        <f>IF(N814="sníž. přenesená",J814,0)</f>
        <v>0</v>
      </c>
      <c r="BI814" s="206">
        <f>IF(N814="nulová",J814,0)</f>
        <v>0</v>
      </c>
      <c r="BJ814" s="19" t="s">
        <v>90</v>
      </c>
      <c r="BK814" s="206">
        <f>ROUND(I814*H814,2)</f>
        <v>0</v>
      </c>
      <c r="BL814" s="19" t="s">
        <v>158</v>
      </c>
      <c r="BM814" s="19" t="s">
        <v>751</v>
      </c>
    </row>
    <row r="815" spans="2:65" s="1" customFormat="1" x14ac:dyDescent="0.3">
      <c r="B815" s="36"/>
      <c r="C815" s="58"/>
      <c r="D815" s="207" t="s">
        <v>160</v>
      </c>
      <c r="E815" s="58"/>
      <c r="F815" s="208" t="s">
        <v>752</v>
      </c>
      <c r="G815" s="58"/>
      <c r="H815" s="58"/>
      <c r="I815" s="163"/>
      <c r="J815" s="58"/>
      <c r="K815" s="58"/>
      <c r="L815" s="56"/>
      <c r="M815" s="73"/>
      <c r="N815" s="37"/>
      <c r="O815" s="37"/>
      <c r="P815" s="37"/>
      <c r="Q815" s="37"/>
      <c r="R815" s="37"/>
      <c r="S815" s="37"/>
      <c r="T815" s="74"/>
      <c r="AT815" s="19" t="s">
        <v>160</v>
      </c>
      <c r="AU815" s="19" t="s">
        <v>90</v>
      </c>
    </row>
    <row r="816" spans="2:65" s="12" customFormat="1" x14ac:dyDescent="0.3">
      <c r="B816" s="209"/>
      <c r="C816" s="210"/>
      <c r="D816" s="207" t="s">
        <v>162</v>
      </c>
      <c r="E816" s="211" t="s">
        <v>77</v>
      </c>
      <c r="F816" s="212" t="s">
        <v>204</v>
      </c>
      <c r="G816" s="210"/>
      <c r="H816" s="213" t="s">
        <v>77</v>
      </c>
      <c r="I816" s="214"/>
      <c r="J816" s="210"/>
      <c r="K816" s="210"/>
      <c r="L816" s="215"/>
      <c r="M816" s="216"/>
      <c r="N816" s="217"/>
      <c r="O816" s="217"/>
      <c r="P816" s="217"/>
      <c r="Q816" s="217"/>
      <c r="R816" s="217"/>
      <c r="S816" s="217"/>
      <c r="T816" s="218"/>
      <c r="AT816" s="219" t="s">
        <v>162</v>
      </c>
      <c r="AU816" s="219" t="s">
        <v>90</v>
      </c>
      <c r="AV816" s="12" t="s">
        <v>23</v>
      </c>
      <c r="AW816" s="12" t="s">
        <v>41</v>
      </c>
      <c r="AX816" s="12" t="s">
        <v>79</v>
      </c>
      <c r="AY816" s="219" t="s">
        <v>151</v>
      </c>
    </row>
    <row r="817" spans="2:65" s="12" customFormat="1" x14ac:dyDescent="0.3">
      <c r="B817" s="209"/>
      <c r="C817" s="210"/>
      <c r="D817" s="207" t="s">
        <v>162</v>
      </c>
      <c r="E817" s="211" t="s">
        <v>77</v>
      </c>
      <c r="F817" s="212" t="s">
        <v>753</v>
      </c>
      <c r="G817" s="210"/>
      <c r="H817" s="213" t="s">
        <v>77</v>
      </c>
      <c r="I817" s="214"/>
      <c r="J817" s="210"/>
      <c r="K817" s="210"/>
      <c r="L817" s="215"/>
      <c r="M817" s="216"/>
      <c r="N817" s="217"/>
      <c r="O817" s="217"/>
      <c r="P817" s="217"/>
      <c r="Q817" s="217"/>
      <c r="R817" s="217"/>
      <c r="S817" s="217"/>
      <c r="T817" s="218"/>
      <c r="AT817" s="219" t="s">
        <v>162</v>
      </c>
      <c r="AU817" s="219" t="s">
        <v>90</v>
      </c>
      <c r="AV817" s="12" t="s">
        <v>23</v>
      </c>
      <c r="AW817" s="12" t="s">
        <v>41</v>
      </c>
      <c r="AX817" s="12" t="s">
        <v>79</v>
      </c>
      <c r="AY817" s="219" t="s">
        <v>151</v>
      </c>
    </row>
    <row r="818" spans="2:65" s="13" customFormat="1" x14ac:dyDescent="0.3">
      <c r="B818" s="220"/>
      <c r="C818" s="221"/>
      <c r="D818" s="222" t="s">
        <v>162</v>
      </c>
      <c r="E818" s="223" t="s">
        <v>77</v>
      </c>
      <c r="F818" s="224" t="s">
        <v>754</v>
      </c>
      <c r="G818" s="221"/>
      <c r="H818" s="225">
        <v>52</v>
      </c>
      <c r="I818" s="226"/>
      <c r="J818" s="221"/>
      <c r="K818" s="221"/>
      <c r="L818" s="227"/>
      <c r="M818" s="228"/>
      <c r="N818" s="229"/>
      <c r="O818" s="229"/>
      <c r="P818" s="229"/>
      <c r="Q818" s="229"/>
      <c r="R818" s="229"/>
      <c r="S818" s="229"/>
      <c r="T818" s="230"/>
      <c r="AT818" s="231" t="s">
        <v>162</v>
      </c>
      <c r="AU818" s="231" t="s">
        <v>90</v>
      </c>
      <c r="AV818" s="13" t="s">
        <v>90</v>
      </c>
      <c r="AW818" s="13" t="s">
        <v>41</v>
      </c>
      <c r="AX818" s="13" t="s">
        <v>23</v>
      </c>
      <c r="AY818" s="231" t="s">
        <v>151</v>
      </c>
    </row>
    <row r="819" spans="2:65" s="1" customFormat="1" ht="31.5" customHeight="1" x14ac:dyDescent="0.3">
      <c r="B819" s="36"/>
      <c r="C819" s="195" t="s">
        <v>755</v>
      </c>
      <c r="D819" s="195" t="s">
        <v>153</v>
      </c>
      <c r="E819" s="196" t="s">
        <v>756</v>
      </c>
      <c r="F819" s="197" t="s">
        <v>757</v>
      </c>
      <c r="G819" s="198" t="s">
        <v>156</v>
      </c>
      <c r="H819" s="199">
        <v>37.173000000000002</v>
      </c>
      <c r="I819" s="200"/>
      <c r="J819" s="201">
        <f>ROUND(I819*H819,2)</f>
        <v>0</v>
      </c>
      <c r="K819" s="197" t="s">
        <v>157</v>
      </c>
      <c r="L819" s="56"/>
      <c r="M819" s="202" t="s">
        <v>77</v>
      </c>
      <c r="N819" s="203" t="s">
        <v>50</v>
      </c>
      <c r="O819" s="37"/>
      <c r="P819" s="204">
        <f>O819*H819</f>
        <v>0</v>
      </c>
      <c r="Q819" s="204">
        <v>1.8799999999999999E-3</v>
      </c>
      <c r="R819" s="204">
        <f>Q819*H819</f>
        <v>6.9885240000000001E-2</v>
      </c>
      <c r="S819" s="204">
        <v>0</v>
      </c>
      <c r="T819" s="205">
        <f>S819*H819</f>
        <v>0</v>
      </c>
      <c r="AR819" s="19" t="s">
        <v>158</v>
      </c>
      <c r="AT819" s="19" t="s">
        <v>153</v>
      </c>
      <c r="AU819" s="19" t="s">
        <v>90</v>
      </c>
      <c r="AY819" s="19" t="s">
        <v>151</v>
      </c>
      <c r="BE819" s="206">
        <f>IF(N819="základní",J819,0)</f>
        <v>0</v>
      </c>
      <c r="BF819" s="206">
        <f>IF(N819="snížená",J819,0)</f>
        <v>0</v>
      </c>
      <c r="BG819" s="206">
        <f>IF(N819="zákl. přenesená",J819,0)</f>
        <v>0</v>
      </c>
      <c r="BH819" s="206">
        <f>IF(N819="sníž. přenesená",J819,0)</f>
        <v>0</v>
      </c>
      <c r="BI819" s="206">
        <f>IF(N819="nulová",J819,0)</f>
        <v>0</v>
      </c>
      <c r="BJ819" s="19" t="s">
        <v>90</v>
      </c>
      <c r="BK819" s="206">
        <f>ROUND(I819*H819,2)</f>
        <v>0</v>
      </c>
      <c r="BL819" s="19" t="s">
        <v>158</v>
      </c>
      <c r="BM819" s="19" t="s">
        <v>758</v>
      </c>
    </row>
    <row r="820" spans="2:65" s="1" customFormat="1" ht="27" x14ac:dyDescent="0.3">
      <c r="B820" s="36"/>
      <c r="C820" s="58"/>
      <c r="D820" s="207" t="s">
        <v>160</v>
      </c>
      <c r="E820" s="58"/>
      <c r="F820" s="208" t="s">
        <v>759</v>
      </c>
      <c r="G820" s="58"/>
      <c r="H820" s="58"/>
      <c r="I820" s="163"/>
      <c r="J820" s="58"/>
      <c r="K820" s="58"/>
      <c r="L820" s="56"/>
      <c r="M820" s="73"/>
      <c r="N820" s="37"/>
      <c r="O820" s="37"/>
      <c r="P820" s="37"/>
      <c r="Q820" s="37"/>
      <c r="R820" s="37"/>
      <c r="S820" s="37"/>
      <c r="T820" s="74"/>
      <c r="AT820" s="19" t="s">
        <v>160</v>
      </c>
      <c r="AU820" s="19" t="s">
        <v>90</v>
      </c>
    </row>
    <row r="821" spans="2:65" s="12" customFormat="1" x14ac:dyDescent="0.3">
      <c r="B821" s="209"/>
      <c r="C821" s="210"/>
      <c r="D821" s="207" t="s">
        <v>162</v>
      </c>
      <c r="E821" s="211" t="s">
        <v>77</v>
      </c>
      <c r="F821" s="212" t="s">
        <v>163</v>
      </c>
      <c r="G821" s="210"/>
      <c r="H821" s="213" t="s">
        <v>77</v>
      </c>
      <c r="I821" s="214"/>
      <c r="J821" s="210"/>
      <c r="K821" s="210"/>
      <c r="L821" s="215"/>
      <c r="M821" s="216"/>
      <c r="N821" s="217"/>
      <c r="O821" s="217"/>
      <c r="P821" s="217"/>
      <c r="Q821" s="217"/>
      <c r="R821" s="217"/>
      <c r="S821" s="217"/>
      <c r="T821" s="218"/>
      <c r="AT821" s="219" t="s">
        <v>162</v>
      </c>
      <c r="AU821" s="219" t="s">
        <v>90</v>
      </c>
      <c r="AV821" s="12" t="s">
        <v>23</v>
      </c>
      <c r="AW821" s="12" t="s">
        <v>41</v>
      </c>
      <c r="AX821" s="12" t="s">
        <v>79</v>
      </c>
      <c r="AY821" s="219" t="s">
        <v>151</v>
      </c>
    </row>
    <row r="822" spans="2:65" s="12" customFormat="1" x14ac:dyDescent="0.3">
      <c r="B822" s="209"/>
      <c r="C822" s="210"/>
      <c r="D822" s="207" t="s">
        <v>162</v>
      </c>
      <c r="E822" s="211" t="s">
        <v>77</v>
      </c>
      <c r="F822" s="212" t="s">
        <v>760</v>
      </c>
      <c r="G822" s="210"/>
      <c r="H822" s="213" t="s">
        <v>77</v>
      </c>
      <c r="I822" s="214"/>
      <c r="J822" s="210"/>
      <c r="K822" s="210"/>
      <c r="L822" s="215"/>
      <c r="M822" s="216"/>
      <c r="N822" s="217"/>
      <c r="O822" s="217"/>
      <c r="P822" s="217"/>
      <c r="Q822" s="217"/>
      <c r="R822" s="217"/>
      <c r="S822" s="217"/>
      <c r="T822" s="218"/>
      <c r="AT822" s="219" t="s">
        <v>162</v>
      </c>
      <c r="AU822" s="219" t="s">
        <v>90</v>
      </c>
      <c r="AV822" s="12" t="s">
        <v>23</v>
      </c>
      <c r="AW822" s="12" t="s">
        <v>41</v>
      </c>
      <c r="AX822" s="12" t="s">
        <v>79</v>
      </c>
      <c r="AY822" s="219" t="s">
        <v>151</v>
      </c>
    </row>
    <row r="823" spans="2:65" s="13" customFormat="1" x14ac:dyDescent="0.3">
      <c r="B823" s="220"/>
      <c r="C823" s="221"/>
      <c r="D823" s="207" t="s">
        <v>162</v>
      </c>
      <c r="E823" s="232" t="s">
        <v>77</v>
      </c>
      <c r="F823" s="233" t="s">
        <v>761</v>
      </c>
      <c r="G823" s="221"/>
      <c r="H823" s="234">
        <v>206.51599999999999</v>
      </c>
      <c r="I823" s="226"/>
      <c r="J823" s="221"/>
      <c r="K823" s="221"/>
      <c r="L823" s="227"/>
      <c r="M823" s="228"/>
      <c r="N823" s="229"/>
      <c r="O823" s="229"/>
      <c r="P823" s="229"/>
      <c r="Q823" s="229"/>
      <c r="R823" s="229"/>
      <c r="S823" s="229"/>
      <c r="T823" s="230"/>
      <c r="AT823" s="231" t="s">
        <v>162</v>
      </c>
      <c r="AU823" s="231" t="s">
        <v>90</v>
      </c>
      <c r="AV823" s="13" t="s">
        <v>90</v>
      </c>
      <c r="AW823" s="13" t="s">
        <v>41</v>
      </c>
      <c r="AX823" s="13" t="s">
        <v>79</v>
      </c>
      <c r="AY823" s="231" t="s">
        <v>151</v>
      </c>
    </row>
    <row r="824" spans="2:65" s="13" customFormat="1" x14ac:dyDescent="0.3">
      <c r="B824" s="220"/>
      <c r="C824" s="221"/>
      <c r="D824" s="222" t="s">
        <v>162</v>
      </c>
      <c r="E824" s="223" t="s">
        <v>77</v>
      </c>
      <c r="F824" s="224" t="s">
        <v>762</v>
      </c>
      <c r="G824" s="221"/>
      <c r="H824" s="225">
        <v>37.173000000000002</v>
      </c>
      <c r="I824" s="226"/>
      <c r="J824" s="221"/>
      <c r="K824" s="221"/>
      <c r="L824" s="227"/>
      <c r="M824" s="228"/>
      <c r="N824" s="229"/>
      <c r="O824" s="229"/>
      <c r="P824" s="229"/>
      <c r="Q824" s="229"/>
      <c r="R824" s="229"/>
      <c r="S824" s="229"/>
      <c r="T824" s="230"/>
      <c r="AT824" s="231" t="s">
        <v>162</v>
      </c>
      <c r="AU824" s="231" t="s">
        <v>90</v>
      </c>
      <c r="AV824" s="13" t="s">
        <v>90</v>
      </c>
      <c r="AW824" s="13" t="s">
        <v>41</v>
      </c>
      <c r="AX824" s="13" t="s">
        <v>23</v>
      </c>
      <c r="AY824" s="231" t="s">
        <v>151</v>
      </c>
    </row>
    <row r="825" spans="2:65" s="1" customFormat="1" ht="22.5" customHeight="1" x14ac:dyDescent="0.3">
      <c r="B825" s="36"/>
      <c r="C825" s="247" t="s">
        <v>763</v>
      </c>
      <c r="D825" s="247" t="s">
        <v>209</v>
      </c>
      <c r="E825" s="248" t="s">
        <v>764</v>
      </c>
      <c r="F825" s="249" t="s">
        <v>765</v>
      </c>
      <c r="G825" s="250" t="s">
        <v>156</v>
      </c>
      <c r="H825" s="251">
        <v>37.915999999999997</v>
      </c>
      <c r="I825" s="252"/>
      <c r="J825" s="253">
        <f>ROUND(I825*H825,2)</f>
        <v>0</v>
      </c>
      <c r="K825" s="249" t="s">
        <v>157</v>
      </c>
      <c r="L825" s="254"/>
      <c r="M825" s="255" t="s">
        <v>77</v>
      </c>
      <c r="N825" s="256" t="s">
        <v>50</v>
      </c>
      <c r="O825" s="37"/>
      <c r="P825" s="204">
        <f>O825*H825</f>
        <v>0</v>
      </c>
      <c r="Q825" s="204">
        <v>0.11</v>
      </c>
      <c r="R825" s="204">
        <f>Q825*H825</f>
        <v>4.1707599999999996</v>
      </c>
      <c r="S825" s="204">
        <v>0</v>
      </c>
      <c r="T825" s="205">
        <f>S825*H825</f>
        <v>0</v>
      </c>
      <c r="AR825" s="19" t="s">
        <v>208</v>
      </c>
      <c r="AT825" s="19" t="s">
        <v>209</v>
      </c>
      <c r="AU825" s="19" t="s">
        <v>90</v>
      </c>
      <c r="AY825" s="19" t="s">
        <v>151</v>
      </c>
      <c r="BE825" s="206">
        <f>IF(N825="základní",J825,0)</f>
        <v>0</v>
      </c>
      <c r="BF825" s="206">
        <f>IF(N825="snížená",J825,0)</f>
        <v>0</v>
      </c>
      <c r="BG825" s="206">
        <f>IF(N825="zákl. přenesená",J825,0)</f>
        <v>0</v>
      </c>
      <c r="BH825" s="206">
        <f>IF(N825="sníž. přenesená",J825,0)</f>
        <v>0</v>
      </c>
      <c r="BI825" s="206">
        <f>IF(N825="nulová",J825,0)</f>
        <v>0</v>
      </c>
      <c r="BJ825" s="19" t="s">
        <v>90</v>
      </c>
      <c r="BK825" s="206">
        <f>ROUND(I825*H825,2)</f>
        <v>0</v>
      </c>
      <c r="BL825" s="19" t="s">
        <v>158</v>
      </c>
      <c r="BM825" s="19" t="s">
        <v>766</v>
      </c>
    </row>
    <row r="826" spans="2:65" s="1" customFormat="1" x14ac:dyDescent="0.3">
      <c r="B826" s="36"/>
      <c r="C826" s="58"/>
      <c r="D826" s="207" t="s">
        <v>160</v>
      </c>
      <c r="E826" s="58"/>
      <c r="F826" s="208" t="s">
        <v>767</v>
      </c>
      <c r="G826" s="58"/>
      <c r="H826" s="58"/>
      <c r="I826" s="163"/>
      <c r="J826" s="58"/>
      <c r="K826" s="58"/>
      <c r="L826" s="56"/>
      <c r="M826" s="73"/>
      <c r="N826" s="37"/>
      <c r="O826" s="37"/>
      <c r="P826" s="37"/>
      <c r="Q826" s="37"/>
      <c r="R826" s="37"/>
      <c r="S826" s="37"/>
      <c r="T826" s="74"/>
      <c r="AT826" s="19" t="s">
        <v>160</v>
      </c>
      <c r="AU826" s="19" t="s">
        <v>90</v>
      </c>
    </row>
    <row r="827" spans="2:65" s="13" customFormat="1" x14ac:dyDescent="0.3">
      <c r="B827" s="220"/>
      <c r="C827" s="221"/>
      <c r="D827" s="222" t="s">
        <v>162</v>
      </c>
      <c r="E827" s="221"/>
      <c r="F827" s="224" t="s">
        <v>768</v>
      </c>
      <c r="G827" s="221"/>
      <c r="H827" s="225">
        <v>37.915999999999997</v>
      </c>
      <c r="I827" s="226"/>
      <c r="J827" s="221"/>
      <c r="K827" s="221"/>
      <c r="L827" s="227"/>
      <c r="M827" s="228"/>
      <c r="N827" s="229"/>
      <c r="O827" s="229"/>
      <c r="P827" s="229"/>
      <c r="Q827" s="229"/>
      <c r="R827" s="229"/>
      <c r="S827" s="229"/>
      <c r="T827" s="230"/>
      <c r="AT827" s="231" t="s">
        <v>162</v>
      </c>
      <c r="AU827" s="231" t="s">
        <v>90</v>
      </c>
      <c r="AV827" s="13" t="s">
        <v>90</v>
      </c>
      <c r="AW827" s="13" t="s">
        <v>4</v>
      </c>
      <c r="AX827" s="13" t="s">
        <v>23</v>
      </c>
      <c r="AY827" s="231" t="s">
        <v>151</v>
      </c>
    </row>
    <row r="828" spans="2:65" s="1" customFormat="1" ht="22.5" customHeight="1" x14ac:dyDescent="0.3">
      <c r="B828" s="36"/>
      <c r="C828" s="195" t="s">
        <v>769</v>
      </c>
      <c r="D828" s="195" t="s">
        <v>153</v>
      </c>
      <c r="E828" s="196" t="s">
        <v>770</v>
      </c>
      <c r="F828" s="197" t="s">
        <v>771</v>
      </c>
      <c r="G828" s="198" t="s">
        <v>274</v>
      </c>
      <c r="H828" s="199">
        <v>70</v>
      </c>
      <c r="I828" s="200"/>
      <c r="J828" s="201">
        <f>ROUND(I828*H828,2)</f>
        <v>0</v>
      </c>
      <c r="K828" s="197" t="s">
        <v>157</v>
      </c>
      <c r="L828" s="56"/>
      <c r="M828" s="202" t="s">
        <v>77</v>
      </c>
      <c r="N828" s="203" t="s">
        <v>50</v>
      </c>
      <c r="O828" s="37"/>
      <c r="P828" s="204">
        <f>O828*H828</f>
        <v>0</v>
      </c>
      <c r="Q828" s="204">
        <v>0</v>
      </c>
      <c r="R828" s="204">
        <f>Q828*H828</f>
        <v>0</v>
      </c>
      <c r="S828" s="204">
        <v>0</v>
      </c>
      <c r="T828" s="205">
        <f>S828*H828</f>
        <v>0</v>
      </c>
      <c r="AR828" s="19" t="s">
        <v>158</v>
      </c>
      <c r="AT828" s="19" t="s">
        <v>153</v>
      </c>
      <c r="AU828" s="19" t="s">
        <v>90</v>
      </c>
      <c r="AY828" s="19" t="s">
        <v>151</v>
      </c>
      <c r="BE828" s="206">
        <f>IF(N828="základní",J828,0)</f>
        <v>0</v>
      </c>
      <c r="BF828" s="206">
        <f>IF(N828="snížená",J828,0)</f>
        <v>0</v>
      </c>
      <c r="BG828" s="206">
        <f>IF(N828="zákl. přenesená",J828,0)</f>
        <v>0</v>
      </c>
      <c r="BH828" s="206">
        <f>IF(N828="sníž. přenesená",J828,0)</f>
        <v>0</v>
      </c>
      <c r="BI828" s="206">
        <f>IF(N828="nulová",J828,0)</f>
        <v>0</v>
      </c>
      <c r="BJ828" s="19" t="s">
        <v>90</v>
      </c>
      <c r="BK828" s="206">
        <f>ROUND(I828*H828,2)</f>
        <v>0</v>
      </c>
      <c r="BL828" s="19" t="s">
        <v>158</v>
      </c>
      <c r="BM828" s="19" t="s">
        <v>772</v>
      </c>
    </row>
    <row r="829" spans="2:65" s="1" customFormat="1" x14ac:dyDescent="0.3">
      <c r="B829" s="36"/>
      <c r="C829" s="58"/>
      <c r="D829" s="207" t="s">
        <v>160</v>
      </c>
      <c r="E829" s="58"/>
      <c r="F829" s="208" t="s">
        <v>773</v>
      </c>
      <c r="G829" s="58"/>
      <c r="H829" s="58"/>
      <c r="I829" s="163"/>
      <c r="J829" s="58"/>
      <c r="K829" s="58"/>
      <c r="L829" s="56"/>
      <c r="M829" s="73"/>
      <c r="N829" s="37"/>
      <c r="O829" s="37"/>
      <c r="P829" s="37"/>
      <c r="Q829" s="37"/>
      <c r="R829" s="37"/>
      <c r="S829" s="37"/>
      <c r="T829" s="74"/>
      <c r="AT829" s="19" t="s">
        <v>160</v>
      </c>
      <c r="AU829" s="19" t="s">
        <v>90</v>
      </c>
    </row>
    <row r="830" spans="2:65" s="12" customFormat="1" x14ac:dyDescent="0.3">
      <c r="B830" s="209"/>
      <c r="C830" s="210"/>
      <c r="D830" s="207" t="s">
        <v>162</v>
      </c>
      <c r="E830" s="211" t="s">
        <v>77</v>
      </c>
      <c r="F830" s="212" t="s">
        <v>163</v>
      </c>
      <c r="G830" s="210"/>
      <c r="H830" s="213" t="s">
        <v>77</v>
      </c>
      <c r="I830" s="214"/>
      <c r="J830" s="210"/>
      <c r="K830" s="210"/>
      <c r="L830" s="215"/>
      <c r="M830" s="216"/>
      <c r="N830" s="217"/>
      <c r="O830" s="217"/>
      <c r="P830" s="217"/>
      <c r="Q830" s="217"/>
      <c r="R830" s="217"/>
      <c r="S830" s="217"/>
      <c r="T830" s="218"/>
      <c r="AT830" s="219" t="s">
        <v>162</v>
      </c>
      <c r="AU830" s="219" t="s">
        <v>90</v>
      </c>
      <c r="AV830" s="12" t="s">
        <v>23</v>
      </c>
      <c r="AW830" s="12" t="s">
        <v>41</v>
      </c>
      <c r="AX830" s="12" t="s">
        <v>79</v>
      </c>
      <c r="AY830" s="219" t="s">
        <v>151</v>
      </c>
    </row>
    <row r="831" spans="2:65" s="12" customFormat="1" x14ac:dyDescent="0.3">
      <c r="B831" s="209"/>
      <c r="C831" s="210"/>
      <c r="D831" s="207" t="s">
        <v>162</v>
      </c>
      <c r="E831" s="211" t="s">
        <v>77</v>
      </c>
      <c r="F831" s="212" t="s">
        <v>774</v>
      </c>
      <c r="G831" s="210"/>
      <c r="H831" s="213" t="s">
        <v>77</v>
      </c>
      <c r="I831" s="214"/>
      <c r="J831" s="210"/>
      <c r="K831" s="210"/>
      <c r="L831" s="215"/>
      <c r="M831" s="216"/>
      <c r="N831" s="217"/>
      <c r="O831" s="217"/>
      <c r="P831" s="217"/>
      <c r="Q831" s="217"/>
      <c r="R831" s="217"/>
      <c r="S831" s="217"/>
      <c r="T831" s="218"/>
      <c r="AT831" s="219" t="s">
        <v>162</v>
      </c>
      <c r="AU831" s="219" t="s">
        <v>90</v>
      </c>
      <c r="AV831" s="12" t="s">
        <v>23</v>
      </c>
      <c r="AW831" s="12" t="s">
        <v>41</v>
      </c>
      <c r="AX831" s="12" t="s">
        <v>79</v>
      </c>
      <c r="AY831" s="219" t="s">
        <v>151</v>
      </c>
    </row>
    <row r="832" spans="2:65" s="12" customFormat="1" x14ac:dyDescent="0.3">
      <c r="B832" s="209"/>
      <c r="C832" s="210"/>
      <c r="D832" s="207" t="s">
        <v>162</v>
      </c>
      <c r="E832" s="211" t="s">
        <v>77</v>
      </c>
      <c r="F832" s="212" t="s">
        <v>229</v>
      </c>
      <c r="G832" s="210"/>
      <c r="H832" s="213" t="s">
        <v>77</v>
      </c>
      <c r="I832" s="214"/>
      <c r="J832" s="210"/>
      <c r="K832" s="210"/>
      <c r="L832" s="215"/>
      <c r="M832" s="216"/>
      <c r="N832" s="217"/>
      <c r="O832" s="217"/>
      <c r="P832" s="217"/>
      <c r="Q832" s="217"/>
      <c r="R832" s="217"/>
      <c r="S832" s="217"/>
      <c r="T832" s="218"/>
      <c r="AT832" s="219" t="s">
        <v>162</v>
      </c>
      <c r="AU832" s="219" t="s">
        <v>90</v>
      </c>
      <c r="AV832" s="12" t="s">
        <v>23</v>
      </c>
      <c r="AW832" s="12" t="s">
        <v>41</v>
      </c>
      <c r="AX832" s="12" t="s">
        <v>79</v>
      </c>
      <c r="AY832" s="219" t="s">
        <v>151</v>
      </c>
    </row>
    <row r="833" spans="2:65" s="13" customFormat="1" x14ac:dyDescent="0.3">
      <c r="B833" s="220"/>
      <c r="C833" s="221"/>
      <c r="D833" s="207" t="s">
        <v>162</v>
      </c>
      <c r="E833" s="232" t="s">
        <v>77</v>
      </c>
      <c r="F833" s="233" t="s">
        <v>775</v>
      </c>
      <c r="G833" s="221"/>
      <c r="H833" s="234">
        <v>42</v>
      </c>
      <c r="I833" s="226"/>
      <c r="J833" s="221"/>
      <c r="K833" s="221"/>
      <c r="L833" s="227"/>
      <c r="M833" s="228"/>
      <c r="N833" s="229"/>
      <c r="O833" s="229"/>
      <c r="P833" s="229"/>
      <c r="Q833" s="229"/>
      <c r="R833" s="229"/>
      <c r="S833" s="229"/>
      <c r="T833" s="230"/>
      <c r="AT833" s="231" t="s">
        <v>162</v>
      </c>
      <c r="AU833" s="231" t="s">
        <v>90</v>
      </c>
      <c r="AV833" s="13" t="s">
        <v>90</v>
      </c>
      <c r="AW833" s="13" t="s">
        <v>41</v>
      </c>
      <c r="AX833" s="13" t="s">
        <v>79</v>
      </c>
      <c r="AY833" s="231" t="s">
        <v>151</v>
      </c>
    </row>
    <row r="834" spans="2:65" s="12" customFormat="1" x14ac:dyDescent="0.3">
      <c r="B834" s="209"/>
      <c r="C834" s="210"/>
      <c r="D834" s="207" t="s">
        <v>162</v>
      </c>
      <c r="E834" s="211" t="s">
        <v>77</v>
      </c>
      <c r="F834" s="212" t="s">
        <v>232</v>
      </c>
      <c r="G834" s="210"/>
      <c r="H834" s="213" t="s">
        <v>77</v>
      </c>
      <c r="I834" s="214"/>
      <c r="J834" s="210"/>
      <c r="K834" s="210"/>
      <c r="L834" s="215"/>
      <c r="M834" s="216"/>
      <c r="N834" s="217"/>
      <c r="O834" s="217"/>
      <c r="P834" s="217"/>
      <c r="Q834" s="217"/>
      <c r="R834" s="217"/>
      <c r="S834" s="217"/>
      <c r="T834" s="218"/>
      <c r="AT834" s="219" t="s">
        <v>162</v>
      </c>
      <c r="AU834" s="219" t="s">
        <v>90</v>
      </c>
      <c r="AV834" s="12" t="s">
        <v>23</v>
      </c>
      <c r="AW834" s="12" t="s">
        <v>41</v>
      </c>
      <c r="AX834" s="12" t="s">
        <v>79</v>
      </c>
      <c r="AY834" s="219" t="s">
        <v>151</v>
      </c>
    </row>
    <row r="835" spans="2:65" s="13" customFormat="1" x14ac:dyDescent="0.3">
      <c r="B835" s="220"/>
      <c r="C835" s="221"/>
      <c r="D835" s="207" t="s">
        <v>162</v>
      </c>
      <c r="E835" s="232" t="s">
        <v>77</v>
      </c>
      <c r="F835" s="233" t="s">
        <v>776</v>
      </c>
      <c r="G835" s="221"/>
      <c r="H835" s="234">
        <v>28</v>
      </c>
      <c r="I835" s="226"/>
      <c r="J835" s="221"/>
      <c r="K835" s="221"/>
      <c r="L835" s="227"/>
      <c r="M835" s="228"/>
      <c r="N835" s="229"/>
      <c r="O835" s="229"/>
      <c r="P835" s="229"/>
      <c r="Q835" s="229"/>
      <c r="R835" s="229"/>
      <c r="S835" s="229"/>
      <c r="T835" s="230"/>
      <c r="AT835" s="231" t="s">
        <v>162</v>
      </c>
      <c r="AU835" s="231" t="s">
        <v>90</v>
      </c>
      <c r="AV835" s="13" t="s">
        <v>90</v>
      </c>
      <c r="AW835" s="13" t="s">
        <v>41</v>
      </c>
      <c r="AX835" s="13" t="s">
        <v>79</v>
      </c>
      <c r="AY835" s="231" t="s">
        <v>151</v>
      </c>
    </row>
    <row r="836" spans="2:65" s="14" customFormat="1" x14ac:dyDescent="0.3">
      <c r="B836" s="235"/>
      <c r="C836" s="236"/>
      <c r="D836" s="222" t="s">
        <v>162</v>
      </c>
      <c r="E836" s="237" t="s">
        <v>77</v>
      </c>
      <c r="F836" s="238" t="s">
        <v>174</v>
      </c>
      <c r="G836" s="236"/>
      <c r="H836" s="239">
        <v>70</v>
      </c>
      <c r="I836" s="240"/>
      <c r="J836" s="236"/>
      <c r="K836" s="236"/>
      <c r="L836" s="241"/>
      <c r="M836" s="242"/>
      <c r="N836" s="243"/>
      <c r="O836" s="243"/>
      <c r="P836" s="243"/>
      <c r="Q836" s="243"/>
      <c r="R836" s="243"/>
      <c r="S836" s="243"/>
      <c r="T836" s="244"/>
      <c r="AT836" s="245" t="s">
        <v>162</v>
      </c>
      <c r="AU836" s="245" t="s">
        <v>90</v>
      </c>
      <c r="AV836" s="14" t="s">
        <v>158</v>
      </c>
      <c r="AW836" s="14" t="s">
        <v>41</v>
      </c>
      <c r="AX836" s="14" t="s">
        <v>23</v>
      </c>
      <c r="AY836" s="245" t="s">
        <v>151</v>
      </c>
    </row>
    <row r="837" spans="2:65" s="1" customFormat="1" ht="22.5" customHeight="1" x14ac:dyDescent="0.3">
      <c r="B837" s="36"/>
      <c r="C837" s="247" t="s">
        <v>777</v>
      </c>
      <c r="D837" s="247" t="s">
        <v>209</v>
      </c>
      <c r="E837" s="248" t="s">
        <v>778</v>
      </c>
      <c r="F837" s="249" t="s">
        <v>779</v>
      </c>
      <c r="G837" s="250" t="s">
        <v>274</v>
      </c>
      <c r="H837" s="251">
        <v>70</v>
      </c>
      <c r="I837" s="252"/>
      <c r="J837" s="253">
        <f>ROUND(I837*H837,2)</f>
        <v>0</v>
      </c>
      <c r="K837" s="249" t="s">
        <v>157</v>
      </c>
      <c r="L837" s="254"/>
      <c r="M837" s="255" t="s">
        <v>77</v>
      </c>
      <c r="N837" s="256" t="s">
        <v>50</v>
      </c>
      <c r="O837" s="37"/>
      <c r="P837" s="204">
        <f>O837*H837</f>
        <v>0</v>
      </c>
      <c r="Q837" s="204">
        <v>3.0000000000000001E-5</v>
      </c>
      <c r="R837" s="204">
        <f>Q837*H837</f>
        <v>2.0999999999999999E-3</v>
      </c>
      <c r="S837" s="204">
        <v>0</v>
      </c>
      <c r="T837" s="205">
        <f>S837*H837</f>
        <v>0</v>
      </c>
      <c r="AR837" s="19" t="s">
        <v>208</v>
      </c>
      <c r="AT837" s="19" t="s">
        <v>209</v>
      </c>
      <c r="AU837" s="19" t="s">
        <v>90</v>
      </c>
      <c r="AY837" s="19" t="s">
        <v>151</v>
      </c>
      <c r="BE837" s="206">
        <f>IF(N837="základní",J837,0)</f>
        <v>0</v>
      </c>
      <c r="BF837" s="206">
        <f>IF(N837="snížená",J837,0)</f>
        <v>0</v>
      </c>
      <c r="BG837" s="206">
        <f>IF(N837="zákl. přenesená",J837,0)</f>
        <v>0</v>
      </c>
      <c r="BH837" s="206">
        <f>IF(N837="sníž. přenesená",J837,0)</f>
        <v>0</v>
      </c>
      <c r="BI837" s="206">
        <f>IF(N837="nulová",J837,0)</f>
        <v>0</v>
      </c>
      <c r="BJ837" s="19" t="s">
        <v>90</v>
      </c>
      <c r="BK837" s="206">
        <f>ROUND(I837*H837,2)</f>
        <v>0</v>
      </c>
      <c r="BL837" s="19" t="s">
        <v>158</v>
      </c>
      <c r="BM837" s="19" t="s">
        <v>780</v>
      </c>
    </row>
    <row r="838" spans="2:65" s="1" customFormat="1" x14ac:dyDescent="0.3">
      <c r="B838" s="36"/>
      <c r="C838" s="58"/>
      <c r="D838" s="222" t="s">
        <v>160</v>
      </c>
      <c r="E838" s="58"/>
      <c r="F838" s="246" t="s">
        <v>781</v>
      </c>
      <c r="G838" s="58"/>
      <c r="H838" s="58"/>
      <c r="I838" s="163"/>
      <c r="J838" s="58"/>
      <c r="K838" s="58"/>
      <c r="L838" s="56"/>
      <c r="M838" s="73"/>
      <c r="N838" s="37"/>
      <c r="O838" s="37"/>
      <c r="P838" s="37"/>
      <c r="Q838" s="37"/>
      <c r="R838" s="37"/>
      <c r="S838" s="37"/>
      <c r="T838" s="74"/>
      <c r="AT838" s="19" t="s">
        <v>160</v>
      </c>
      <c r="AU838" s="19" t="s">
        <v>90</v>
      </c>
    </row>
    <row r="839" spans="2:65" s="1" customFormat="1" ht="22.5" customHeight="1" x14ac:dyDescent="0.3">
      <c r="B839" s="36"/>
      <c r="C839" s="195" t="s">
        <v>782</v>
      </c>
      <c r="D839" s="195" t="s">
        <v>153</v>
      </c>
      <c r="E839" s="196" t="s">
        <v>783</v>
      </c>
      <c r="F839" s="197" t="s">
        <v>784</v>
      </c>
      <c r="G839" s="198" t="s">
        <v>274</v>
      </c>
      <c r="H839" s="199">
        <v>70</v>
      </c>
      <c r="I839" s="200"/>
      <c r="J839" s="201">
        <f>ROUND(I839*H839,2)</f>
        <v>0</v>
      </c>
      <c r="K839" s="197" t="s">
        <v>157</v>
      </c>
      <c r="L839" s="56"/>
      <c r="M839" s="202" t="s">
        <v>77</v>
      </c>
      <c r="N839" s="203" t="s">
        <v>50</v>
      </c>
      <c r="O839" s="37"/>
      <c r="P839" s="204">
        <f>O839*H839</f>
        <v>0</v>
      </c>
      <c r="Q839" s="204">
        <v>0</v>
      </c>
      <c r="R839" s="204">
        <f>Q839*H839</f>
        <v>0</v>
      </c>
      <c r="S839" s="204">
        <v>0</v>
      </c>
      <c r="T839" s="205">
        <f>S839*H839</f>
        <v>0</v>
      </c>
      <c r="AR839" s="19" t="s">
        <v>158</v>
      </c>
      <c r="AT839" s="19" t="s">
        <v>153</v>
      </c>
      <c r="AU839" s="19" t="s">
        <v>90</v>
      </c>
      <c r="AY839" s="19" t="s">
        <v>151</v>
      </c>
      <c r="BE839" s="206">
        <f>IF(N839="základní",J839,0)</f>
        <v>0</v>
      </c>
      <c r="BF839" s="206">
        <f>IF(N839="snížená",J839,0)</f>
        <v>0</v>
      </c>
      <c r="BG839" s="206">
        <f>IF(N839="zákl. přenesená",J839,0)</f>
        <v>0</v>
      </c>
      <c r="BH839" s="206">
        <f>IF(N839="sníž. přenesená",J839,0)</f>
        <v>0</v>
      </c>
      <c r="BI839" s="206">
        <f>IF(N839="nulová",J839,0)</f>
        <v>0</v>
      </c>
      <c r="BJ839" s="19" t="s">
        <v>90</v>
      </c>
      <c r="BK839" s="206">
        <f>ROUND(I839*H839,2)</f>
        <v>0</v>
      </c>
      <c r="BL839" s="19" t="s">
        <v>158</v>
      </c>
      <c r="BM839" s="19" t="s">
        <v>785</v>
      </c>
    </row>
    <row r="840" spans="2:65" s="1" customFormat="1" ht="27" x14ac:dyDescent="0.3">
      <c r="B840" s="36"/>
      <c r="C840" s="58"/>
      <c r="D840" s="222" t="s">
        <v>160</v>
      </c>
      <c r="E840" s="58"/>
      <c r="F840" s="246" t="s">
        <v>786</v>
      </c>
      <c r="G840" s="58"/>
      <c r="H840" s="58"/>
      <c r="I840" s="163"/>
      <c r="J840" s="58"/>
      <c r="K840" s="58"/>
      <c r="L840" s="56"/>
      <c r="M840" s="73"/>
      <c r="N840" s="37"/>
      <c r="O840" s="37"/>
      <c r="P840" s="37"/>
      <c r="Q840" s="37"/>
      <c r="R840" s="37"/>
      <c r="S840" s="37"/>
      <c r="T840" s="74"/>
      <c r="AT840" s="19" t="s">
        <v>160</v>
      </c>
      <c r="AU840" s="19" t="s">
        <v>90</v>
      </c>
    </row>
    <row r="841" spans="2:65" s="1" customFormat="1" ht="22.5" customHeight="1" x14ac:dyDescent="0.3">
      <c r="B841" s="36"/>
      <c r="C841" s="247" t="s">
        <v>787</v>
      </c>
      <c r="D841" s="247" t="s">
        <v>209</v>
      </c>
      <c r="E841" s="248" t="s">
        <v>788</v>
      </c>
      <c r="F841" s="249" t="s">
        <v>789</v>
      </c>
      <c r="G841" s="250" t="s">
        <v>274</v>
      </c>
      <c r="H841" s="251">
        <v>70</v>
      </c>
      <c r="I841" s="252"/>
      <c r="J841" s="253">
        <f>ROUND(I841*H841,2)</f>
        <v>0</v>
      </c>
      <c r="K841" s="249" t="s">
        <v>157</v>
      </c>
      <c r="L841" s="254"/>
      <c r="M841" s="255" t="s">
        <v>77</v>
      </c>
      <c r="N841" s="256" t="s">
        <v>50</v>
      </c>
      <c r="O841" s="37"/>
      <c r="P841" s="204">
        <f>O841*H841</f>
        <v>0</v>
      </c>
      <c r="Q841" s="204">
        <v>5.0000000000000002E-5</v>
      </c>
      <c r="R841" s="204">
        <f>Q841*H841</f>
        <v>3.5000000000000001E-3</v>
      </c>
      <c r="S841" s="204">
        <v>0</v>
      </c>
      <c r="T841" s="205">
        <f>S841*H841</f>
        <v>0</v>
      </c>
      <c r="AR841" s="19" t="s">
        <v>208</v>
      </c>
      <c r="AT841" s="19" t="s">
        <v>209</v>
      </c>
      <c r="AU841" s="19" t="s">
        <v>90</v>
      </c>
      <c r="AY841" s="19" t="s">
        <v>151</v>
      </c>
      <c r="BE841" s="206">
        <f>IF(N841="základní",J841,0)</f>
        <v>0</v>
      </c>
      <c r="BF841" s="206">
        <f>IF(N841="snížená",J841,0)</f>
        <v>0</v>
      </c>
      <c r="BG841" s="206">
        <f>IF(N841="zákl. přenesená",J841,0)</f>
        <v>0</v>
      </c>
      <c r="BH841" s="206">
        <f>IF(N841="sníž. přenesená",J841,0)</f>
        <v>0</v>
      </c>
      <c r="BI841" s="206">
        <f>IF(N841="nulová",J841,0)</f>
        <v>0</v>
      </c>
      <c r="BJ841" s="19" t="s">
        <v>90</v>
      </c>
      <c r="BK841" s="206">
        <f>ROUND(I841*H841,2)</f>
        <v>0</v>
      </c>
      <c r="BL841" s="19" t="s">
        <v>158</v>
      </c>
      <c r="BM841" s="19" t="s">
        <v>790</v>
      </c>
    </row>
    <row r="842" spans="2:65" s="1" customFormat="1" ht="27" x14ac:dyDescent="0.3">
      <c r="B842" s="36"/>
      <c r="C842" s="58"/>
      <c r="D842" s="207" t="s">
        <v>160</v>
      </c>
      <c r="E842" s="58"/>
      <c r="F842" s="208" t="s">
        <v>791</v>
      </c>
      <c r="G842" s="58"/>
      <c r="H842" s="58"/>
      <c r="I842" s="163"/>
      <c r="J842" s="58"/>
      <c r="K842" s="58"/>
      <c r="L842" s="56"/>
      <c r="M842" s="73"/>
      <c r="N842" s="37"/>
      <c r="O842" s="37"/>
      <c r="P842" s="37"/>
      <c r="Q842" s="37"/>
      <c r="R842" s="37"/>
      <c r="S842" s="37"/>
      <c r="T842" s="74"/>
      <c r="AT842" s="19" t="s">
        <v>160</v>
      </c>
      <c r="AU842" s="19" t="s">
        <v>90</v>
      </c>
    </row>
    <row r="843" spans="2:65" s="13" customFormat="1" x14ac:dyDescent="0.3">
      <c r="B843" s="220"/>
      <c r="C843" s="221"/>
      <c r="D843" s="207" t="s">
        <v>162</v>
      </c>
      <c r="E843" s="221"/>
      <c r="F843" s="233" t="s">
        <v>792</v>
      </c>
      <c r="G843" s="221"/>
      <c r="H843" s="234">
        <v>70</v>
      </c>
      <c r="I843" s="226"/>
      <c r="J843" s="221"/>
      <c r="K843" s="221"/>
      <c r="L843" s="227"/>
      <c r="M843" s="228"/>
      <c r="N843" s="229"/>
      <c r="O843" s="229"/>
      <c r="P843" s="229"/>
      <c r="Q843" s="229"/>
      <c r="R843" s="229"/>
      <c r="S843" s="229"/>
      <c r="T843" s="230"/>
      <c r="AT843" s="231" t="s">
        <v>162</v>
      </c>
      <c r="AU843" s="231" t="s">
        <v>90</v>
      </c>
      <c r="AV843" s="13" t="s">
        <v>90</v>
      </c>
      <c r="AW843" s="13" t="s">
        <v>4</v>
      </c>
      <c r="AX843" s="13" t="s">
        <v>23</v>
      </c>
      <c r="AY843" s="231" t="s">
        <v>151</v>
      </c>
    </row>
    <row r="844" spans="2:65" s="11" customFormat="1" ht="29.85" customHeight="1" x14ac:dyDescent="0.3">
      <c r="B844" s="178"/>
      <c r="C844" s="179"/>
      <c r="D844" s="192" t="s">
        <v>78</v>
      </c>
      <c r="E844" s="193" t="s">
        <v>215</v>
      </c>
      <c r="F844" s="193" t="s">
        <v>793</v>
      </c>
      <c r="G844" s="179"/>
      <c r="H844" s="179"/>
      <c r="I844" s="182"/>
      <c r="J844" s="194">
        <f>BK844</f>
        <v>0</v>
      </c>
      <c r="K844" s="179"/>
      <c r="L844" s="184"/>
      <c r="M844" s="185"/>
      <c r="N844" s="186"/>
      <c r="O844" s="186"/>
      <c r="P844" s="187">
        <f>SUM(P845:P913)</f>
        <v>0</v>
      </c>
      <c r="Q844" s="186"/>
      <c r="R844" s="187">
        <f>SUM(R845:R913)</f>
        <v>2.9145899999999999E-2</v>
      </c>
      <c r="S844" s="186"/>
      <c r="T844" s="188">
        <f>SUM(T845:T913)</f>
        <v>11.398967000000001</v>
      </c>
      <c r="AR844" s="189" t="s">
        <v>23</v>
      </c>
      <c r="AT844" s="190" t="s">
        <v>78</v>
      </c>
      <c r="AU844" s="190" t="s">
        <v>23</v>
      </c>
      <c r="AY844" s="189" t="s">
        <v>151</v>
      </c>
      <c r="BK844" s="191">
        <f>SUM(BK845:BK913)</f>
        <v>0</v>
      </c>
    </row>
    <row r="845" spans="2:65" s="1" customFormat="1" ht="22.5" customHeight="1" x14ac:dyDescent="0.3">
      <c r="B845" s="36"/>
      <c r="C845" s="195" t="s">
        <v>794</v>
      </c>
      <c r="D845" s="195" t="s">
        <v>153</v>
      </c>
      <c r="E845" s="196" t="s">
        <v>795</v>
      </c>
      <c r="F845" s="197" t="s">
        <v>796</v>
      </c>
      <c r="G845" s="198" t="s">
        <v>156</v>
      </c>
      <c r="H845" s="199">
        <v>1421.25</v>
      </c>
      <c r="I845" s="200"/>
      <c r="J845" s="201">
        <f>ROUND(I845*H845,2)</f>
        <v>0</v>
      </c>
      <c r="K845" s="197" t="s">
        <v>157</v>
      </c>
      <c r="L845" s="56"/>
      <c r="M845" s="202" t="s">
        <v>77</v>
      </c>
      <c r="N845" s="203" t="s">
        <v>50</v>
      </c>
      <c r="O845" s="37"/>
      <c r="P845" s="204">
        <f>O845*H845</f>
        <v>0</v>
      </c>
      <c r="Q845" s="204">
        <v>0</v>
      </c>
      <c r="R845" s="204">
        <f>Q845*H845</f>
        <v>0</v>
      </c>
      <c r="S845" s="204">
        <v>0</v>
      </c>
      <c r="T845" s="205">
        <f>S845*H845</f>
        <v>0</v>
      </c>
      <c r="AR845" s="19" t="s">
        <v>158</v>
      </c>
      <c r="AT845" s="19" t="s">
        <v>153</v>
      </c>
      <c r="AU845" s="19" t="s">
        <v>90</v>
      </c>
      <c r="AY845" s="19" t="s">
        <v>151</v>
      </c>
      <c r="BE845" s="206">
        <f>IF(N845="základní",J845,0)</f>
        <v>0</v>
      </c>
      <c r="BF845" s="206">
        <f>IF(N845="snížená",J845,0)</f>
        <v>0</v>
      </c>
      <c r="BG845" s="206">
        <f>IF(N845="zákl. přenesená",J845,0)</f>
        <v>0</v>
      </c>
      <c r="BH845" s="206">
        <f>IF(N845="sníž. přenesená",J845,0)</f>
        <v>0</v>
      </c>
      <c r="BI845" s="206">
        <f>IF(N845="nulová",J845,0)</f>
        <v>0</v>
      </c>
      <c r="BJ845" s="19" t="s">
        <v>90</v>
      </c>
      <c r="BK845" s="206">
        <f>ROUND(I845*H845,2)</f>
        <v>0</v>
      </c>
      <c r="BL845" s="19" t="s">
        <v>158</v>
      </c>
      <c r="BM845" s="19" t="s">
        <v>797</v>
      </c>
    </row>
    <row r="846" spans="2:65" s="1" customFormat="1" ht="27" x14ac:dyDescent="0.3">
      <c r="B846" s="36"/>
      <c r="C846" s="58"/>
      <c r="D846" s="207" t="s">
        <v>160</v>
      </c>
      <c r="E846" s="58"/>
      <c r="F846" s="208" t="s">
        <v>798</v>
      </c>
      <c r="G846" s="58"/>
      <c r="H846" s="58"/>
      <c r="I846" s="163"/>
      <c r="J846" s="58"/>
      <c r="K846" s="58"/>
      <c r="L846" s="56"/>
      <c r="M846" s="73"/>
      <c r="N846" s="37"/>
      <c r="O846" s="37"/>
      <c r="P846" s="37"/>
      <c r="Q846" s="37"/>
      <c r="R846" s="37"/>
      <c r="S846" s="37"/>
      <c r="T846" s="74"/>
      <c r="AT846" s="19" t="s">
        <v>160</v>
      </c>
      <c r="AU846" s="19" t="s">
        <v>90</v>
      </c>
    </row>
    <row r="847" spans="2:65" s="13" customFormat="1" x14ac:dyDescent="0.3">
      <c r="B847" s="220"/>
      <c r="C847" s="221"/>
      <c r="D847" s="207" t="s">
        <v>162</v>
      </c>
      <c r="E847" s="232" t="s">
        <v>77</v>
      </c>
      <c r="F847" s="233" t="s">
        <v>799</v>
      </c>
      <c r="G847" s="221"/>
      <c r="H847" s="234">
        <v>353.75</v>
      </c>
      <c r="I847" s="226"/>
      <c r="J847" s="221"/>
      <c r="K847" s="221"/>
      <c r="L847" s="227"/>
      <c r="M847" s="228"/>
      <c r="N847" s="229"/>
      <c r="O847" s="229"/>
      <c r="P847" s="229"/>
      <c r="Q847" s="229"/>
      <c r="R847" s="229"/>
      <c r="S847" s="229"/>
      <c r="T847" s="230"/>
      <c r="AT847" s="231" t="s">
        <v>162</v>
      </c>
      <c r="AU847" s="231" t="s">
        <v>90</v>
      </c>
      <c r="AV847" s="13" t="s">
        <v>90</v>
      </c>
      <c r="AW847" s="13" t="s">
        <v>41</v>
      </c>
      <c r="AX847" s="13" t="s">
        <v>79</v>
      </c>
      <c r="AY847" s="231" t="s">
        <v>151</v>
      </c>
    </row>
    <row r="848" spans="2:65" s="13" customFormat="1" x14ac:dyDescent="0.3">
      <c r="B848" s="220"/>
      <c r="C848" s="221"/>
      <c r="D848" s="207" t="s">
        <v>162</v>
      </c>
      <c r="E848" s="232" t="s">
        <v>77</v>
      </c>
      <c r="F848" s="233" t="s">
        <v>800</v>
      </c>
      <c r="G848" s="221"/>
      <c r="H848" s="234">
        <v>1067.5</v>
      </c>
      <c r="I848" s="226"/>
      <c r="J848" s="221"/>
      <c r="K848" s="221"/>
      <c r="L848" s="227"/>
      <c r="M848" s="228"/>
      <c r="N848" s="229"/>
      <c r="O848" s="229"/>
      <c r="P848" s="229"/>
      <c r="Q848" s="229"/>
      <c r="R848" s="229"/>
      <c r="S848" s="229"/>
      <c r="T848" s="230"/>
      <c r="AT848" s="231" t="s">
        <v>162</v>
      </c>
      <c r="AU848" s="231" t="s">
        <v>90</v>
      </c>
      <c r="AV848" s="13" t="s">
        <v>90</v>
      </c>
      <c r="AW848" s="13" t="s">
        <v>41</v>
      </c>
      <c r="AX848" s="13" t="s">
        <v>79</v>
      </c>
      <c r="AY848" s="231" t="s">
        <v>151</v>
      </c>
    </row>
    <row r="849" spans="2:65" s="14" customFormat="1" x14ac:dyDescent="0.3">
      <c r="B849" s="235"/>
      <c r="C849" s="236"/>
      <c r="D849" s="222" t="s">
        <v>162</v>
      </c>
      <c r="E849" s="237" t="s">
        <v>77</v>
      </c>
      <c r="F849" s="238" t="s">
        <v>174</v>
      </c>
      <c r="G849" s="236"/>
      <c r="H849" s="239">
        <v>1421.25</v>
      </c>
      <c r="I849" s="240"/>
      <c r="J849" s="236"/>
      <c r="K849" s="236"/>
      <c r="L849" s="241"/>
      <c r="M849" s="242"/>
      <c r="N849" s="243"/>
      <c r="O849" s="243"/>
      <c r="P849" s="243"/>
      <c r="Q849" s="243"/>
      <c r="R849" s="243"/>
      <c r="S849" s="243"/>
      <c r="T849" s="244"/>
      <c r="AT849" s="245" t="s">
        <v>162</v>
      </c>
      <c r="AU849" s="245" t="s">
        <v>90</v>
      </c>
      <c r="AV849" s="14" t="s">
        <v>158</v>
      </c>
      <c r="AW849" s="14" t="s">
        <v>41</v>
      </c>
      <c r="AX849" s="14" t="s">
        <v>23</v>
      </c>
      <c r="AY849" s="245" t="s">
        <v>151</v>
      </c>
    </row>
    <row r="850" spans="2:65" s="1" customFormat="1" ht="31.5" customHeight="1" x14ac:dyDescent="0.3">
      <c r="B850" s="36"/>
      <c r="C850" s="195" t="s">
        <v>801</v>
      </c>
      <c r="D850" s="195" t="s">
        <v>153</v>
      </c>
      <c r="E850" s="196" t="s">
        <v>802</v>
      </c>
      <c r="F850" s="197" t="s">
        <v>803</v>
      </c>
      <c r="G850" s="198" t="s">
        <v>156</v>
      </c>
      <c r="H850" s="199">
        <v>127912.5</v>
      </c>
      <c r="I850" s="200"/>
      <c r="J850" s="201">
        <f>ROUND(I850*H850,2)</f>
        <v>0</v>
      </c>
      <c r="K850" s="197" t="s">
        <v>157</v>
      </c>
      <c r="L850" s="56"/>
      <c r="M850" s="202" t="s">
        <v>77</v>
      </c>
      <c r="N850" s="203" t="s">
        <v>50</v>
      </c>
      <c r="O850" s="37"/>
      <c r="P850" s="204">
        <f>O850*H850</f>
        <v>0</v>
      </c>
      <c r="Q850" s="204">
        <v>0</v>
      </c>
      <c r="R850" s="204">
        <f>Q850*H850</f>
        <v>0</v>
      </c>
      <c r="S850" s="204">
        <v>0</v>
      </c>
      <c r="T850" s="205">
        <f>S850*H850</f>
        <v>0</v>
      </c>
      <c r="AR850" s="19" t="s">
        <v>158</v>
      </c>
      <c r="AT850" s="19" t="s">
        <v>153</v>
      </c>
      <c r="AU850" s="19" t="s">
        <v>90</v>
      </c>
      <c r="AY850" s="19" t="s">
        <v>151</v>
      </c>
      <c r="BE850" s="206">
        <f>IF(N850="základní",J850,0)</f>
        <v>0</v>
      </c>
      <c r="BF850" s="206">
        <f>IF(N850="snížená",J850,0)</f>
        <v>0</v>
      </c>
      <c r="BG850" s="206">
        <f>IF(N850="zákl. přenesená",J850,0)</f>
        <v>0</v>
      </c>
      <c r="BH850" s="206">
        <f>IF(N850="sníž. přenesená",J850,0)</f>
        <v>0</v>
      </c>
      <c r="BI850" s="206">
        <f>IF(N850="nulová",J850,0)</f>
        <v>0</v>
      </c>
      <c r="BJ850" s="19" t="s">
        <v>90</v>
      </c>
      <c r="BK850" s="206">
        <f>ROUND(I850*H850,2)</f>
        <v>0</v>
      </c>
      <c r="BL850" s="19" t="s">
        <v>158</v>
      </c>
      <c r="BM850" s="19" t="s">
        <v>804</v>
      </c>
    </row>
    <row r="851" spans="2:65" s="1" customFormat="1" ht="27" x14ac:dyDescent="0.3">
      <c r="B851" s="36"/>
      <c r="C851" s="58"/>
      <c r="D851" s="207" t="s">
        <v>160</v>
      </c>
      <c r="E851" s="58"/>
      <c r="F851" s="208" t="s">
        <v>805</v>
      </c>
      <c r="G851" s="58"/>
      <c r="H851" s="58"/>
      <c r="I851" s="163"/>
      <c r="J851" s="58"/>
      <c r="K851" s="58"/>
      <c r="L851" s="56"/>
      <c r="M851" s="73"/>
      <c r="N851" s="37"/>
      <c r="O851" s="37"/>
      <c r="P851" s="37"/>
      <c r="Q851" s="37"/>
      <c r="R851" s="37"/>
      <c r="S851" s="37"/>
      <c r="T851" s="74"/>
      <c r="AT851" s="19" t="s">
        <v>160</v>
      </c>
      <c r="AU851" s="19" t="s">
        <v>90</v>
      </c>
    </row>
    <row r="852" spans="2:65" s="13" customFormat="1" x14ac:dyDescent="0.3">
      <c r="B852" s="220"/>
      <c r="C852" s="221"/>
      <c r="D852" s="222" t="s">
        <v>162</v>
      </c>
      <c r="E852" s="221"/>
      <c r="F852" s="224" t="s">
        <v>806</v>
      </c>
      <c r="G852" s="221"/>
      <c r="H852" s="225">
        <v>127912.5</v>
      </c>
      <c r="I852" s="226"/>
      <c r="J852" s="221"/>
      <c r="K852" s="221"/>
      <c r="L852" s="227"/>
      <c r="M852" s="228"/>
      <c r="N852" s="229"/>
      <c r="O852" s="229"/>
      <c r="P852" s="229"/>
      <c r="Q852" s="229"/>
      <c r="R852" s="229"/>
      <c r="S852" s="229"/>
      <c r="T852" s="230"/>
      <c r="AT852" s="231" t="s">
        <v>162</v>
      </c>
      <c r="AU852" s="231" t="s">
        <v>90</v>
      </c>
      <c r="AV852" s="13" t="s">
        <v>90</v>
      </c>
      <c r="AW852" s="13" t="s">
        <v>4</v>
      </c>
      <c r="AX852" s="13" t="s">
        <v>23</v>
      </c>
      <c r="AY852" s="231" t="s">
        <v>151</v>
      </c>
    </row>
    <row r="853" spans="2:65" s="1" customFormat="1" ht="22.5" customHeight="1" x14ac:dyDescent="0.3">
      <c r="B853" s="36"/>
      <c r="C853" s="195" t="s">
        <v>807</v>
      </c>
      <c r="D853" s="195" t="s">
        <v>153</v>
      </c>
      <c r="E853" s="196" t="s">
        <v>808</v>
      </c>
      <c r="F853" s="197" t="s">
        <v>809</v>
      </c>
      <c r="G853" s="198" t="s">
        <v>156</v>
      </c>
      <c r="H853" s="199">
        <v>1421.25</v>
      </c>
      <c r="I853" s="200"/>
      <c r="J853" s="201">
        <f>ROUND(I853*H853,2)</f>
        <v>0</v>
      </c>
      <c r="K853" s="197" t="s">
        <v>157</v>
      </c>
      <c r="L853" s="56"/>
      <c r="M853" s="202" t="s">
        <v>77</v>
      </c>
      <c r="N853" s="203" t="s">
        <v>50</v>
      </c>
      <c r="O853" s="37"/>
      <c r="P853" s="204">
        <f>O853*H853</f>
        <v>0</v>
      </c>
      <c r="Q853" s="204">
        <v>0</v>
      </c>
      <c r="R853" s="204">
        <f>Q853*H853</f>
        <v>0</v>
      </c>
      <c r="S853" s="204">
        <v>0</v>
      </c>
      <c r="T853" s="205">
        <f>S853*H853</f>
        <v>0</v>
      </c>
      <c r="AR853" s="19" t="s">
        <v>158</v>
      </c>
      <c r="AT853" s="19" t="s">
        <v>153</v>
      </c>
      <c r="AU853" s="19" t="s">
        <v>90</v>
      </c>
      <c r="AY853" s="19" t="s">
        <v>151</v>
      </c>
      <c r="BE853" s="206">
        <f>IF(N853="základní",J853,0)</f>
        <v>0</v>
      </c>
      <c r="BF853" s="206">
        <f>IF(N853="snížená",J853,0)</f>
        <v>0</v>
      </c>
      <c r="BG853" s="206">
        <f>IF(N853="zákl. přenesená",J853,0)</f>
        <v>0</v>
      </c>
      <c r="BH853" s="206">
        <f>IF(N853="sníž. přenesená",J853,0)</f>
        <v>0</v>
      </c>
      <c r="BI853" s="206">
        <f>IF(N853="nulová",J853,0)</f>
        <v>0</v>
      </c>
      <c r="BJ853" s="19" t="s">
        <v>90</v>
      </c>
      <c r="BK853" s="206">
        <f>ROUND(I853*H853,2)</f>
        <v>0</v>
      </c>
      <c r="BL853" s="19" t="s">
        <v>158</v>
      </c>
      <c r="BM853" s="19" t="s">
        <v>810</v>
      </c>
    </row>
    <row r="854" spans="2:65" s="1" customFormat="1" ht="27" x14ac:dyDescent="0.3">
      <c r="B854" s="36"/>
      <c r="C854" s="58"/>
      <c r="D854" s="222" t="s">
        <v>160</v>
      </c>
      <c r="E854" s="58"/>
      <c r="F854" s="246" t="s">
        <v>811</v>
      </c>
      <c r="G854" s="58"/>
      <c r="H854" s="58"/>
      <c r="I854" s="163"/>
      <c r="J854" s="58"/>
      <c r="K854" s="58"/>
      <c r="L854" s="56"/>
      <c r="M854" s="73"/>
      <c r="N854" s="37"/>
      <c r="O854" s="37"/>
      <c r="P854" s="37"/>
      <c r="Q854" s="37"/>
      <c r="R854" s="37"/>
      <c r="S854" s="37"/>
      <c r="T854" s="74"/>
      <c r="AT854" s="19" t="s">
        <v>160</v>
      </c>
      <c r="AU854" s="19" t="s">
        <v>90</v>
      </c>
    </row>
    <row r="855" spans="2:65" s="1" customFormat="1" ht="22.5" customHeight="1" x14ac:dyDescent="0.3">
      <c r="B855" s="36"/>
      <c r="C855" s="195" t="s">
        <v>812</v>
      </c>
      <c r="D855" s="195" t="s">
        <v>153</v>
      </c>
      <c r="E855" s="196" t="s">
        <v>813</v>
      </c>
      <c r="F855" s="197" t="s">
        <v>814</v>
      </c>
      <c r="G855" s="198" t="s">
        <v>156</v>
      </c>
      <c r="H855" s="199">
        <v>1421.25</v>
      </c>
      <c r="I855" s="200"/>
      <c r="J855" s="201">
        <f>ROUND(I855*H855,2)</f>
        <v>0</v>
      </c>
      <c r="K855" s="197" t="s">
        <v>157</v>
      </c>
      <c r="L855" s="56"/>
      <c r="M855" s="202" t="s">
        <v>77</v>
      </c>
      <c r="N855" s="203" t="s">
        <v>50</v>
      </c>
      <c r="O855" s="37"/>
      <c r="P855" s="204">
        <f>O855*H855</f>
        <v>0</v>
      </c>
      <c r="Q855" s="204">
        <v>0</v>
      </c>
      <c r="R855" s="204">
        <f>Q855*H855</f>
        <v>0</v>
      </c>
      <c r="S855" s="204">
        <v>0</v>
      </c>
      <c r="T855" s="205">
        <f>S855*H855</f>
        <v>0</v>
      </c>
      <c r="AR855" s="19" t="s">
        <v>158</v>
      </c>
      <c r="AT855" s="19" t="s">
        <v>153</v>
      </c>
      <c r="AU855" s="19" t="s">
        <v>90</v>
      </c>
      <c r="AY855" s="19" t="s">
        <v>151</v>
      </c>
      <c r="BE855" s="206">
        <f>IF(N855="základní",J855,0)</f>
        <v>0</v>
      </c>
      <c r="BF855" s="206">
        <f>IF(N855="snížená",J855,0)</f>
        <v>0</v>
      </c>
      <c r="BG855" s="206">
        <f>IF(N855="zákl. přenesená",J855,0)</f>
        <v>0</v>
      </c>
      <c r="BH855" s="206">
        <f>IF(N855="sníž. přenesená",J855,0)</f>
        <v>0</v>
      </c>
      <c r="BI855" s="206">
        <f>IF(N855="nulová",J855,0)</f>
        <v>0</v>
      </c>
      <c r="BJ855" s="19" t="s">
        <v>90</v>
      </c>
      <c r="BK855" s="206">
        <f>ROUND(I855*H855,2)</f>
        <v>0</v>
      </c>
      <c r="BL855" s="19" t="s">
        <v>158</v>
      </c>
      <c r="BM855" s="19" t="s">
        <v>815</v>
      </c>
    </row>
    <row r="856" spans="2:65" s="1" customFormat="1" x14ac:dyDescent="0.3">
      <c r="B856" s="36"/>
      <c r="C856" s="58"/>
      <c r="D856" s="222" t="s">
        <v>160</v>
      </c>
      <c r="E856" s="58"/>
      <c r="F856" s="246" t="s">
        <v>816</v>
      </c>
      <c r="G856" s="58"/>
      <c r="H856" s="58"/>
      <c r="I856" s="163"/>
      <c r="J856" s="58"/>
      <c r="K856" s="58"/>
      <c r="L856" s="56"/>
      <c r="M856" s="73"/>
      <c r="N856" s="37"/>
      <c r="O856" s="37"/>
      <c r="P856" s="37"/>
      <c r="Q856" s="37"/>
      <c r="R856" s="37"/>
      <c r="S856" s="37"/>
      <c r="T856" s="74"/>
      <c r="AT856" s="19" t="s">
        <v>160</v>
      </c>
      <c r="AU856" s="19" t="s">
        <v>90</v>
      </c>
    </row>
    <row r="857" spans="2:65" s="1" customFormat="1" ht="22.5" customHeight="1" x14ac:dyDescent="0.3">
      <c r="B857" s="36"/>
      <c r="C857" s="195" t="s">
        <v>817</v>
      </c>
      <c r="D857" s="195" t="s">
        <v>153</v>
      </c>
      <c r="E857" s="196" t="s">
        <v>818</v>
      </c>
      <c r="F857" s="197" t="s">
        <v>819</v>
      </c>
      <c r="G857" s="198" t="s">
        <v>156</v>
      </c>
      <c r="H857" s="199">
        <v>127912.5</v>
      </c>
      <c r="I857" s="200"/>
      <c r="J857" s="201">
        <f>ROUND(I857*H857,2)</f>
        <v>0</v>
      </c>
      <c r="K857" s="197" t="s">
        <v>157</v>
      </c>
      <c r="L857" s="56"/>
      <c r="M857" s="202" t="s">
        <v>77</v>
      </c>
      <c r="N857" s="203" t="s">
        <v>50</v>
      </c>
      <c r="O857" s="37"/>
      <c r="P857" s="204">
        <f>O857*H857</f>
        <v>0</v>
      </c>
      <c r="Q857" s="204">
        <v>0</v>
      </c>
      <c r="R857" s="204">
        <f>Q857*H857</f>
        <v>0</v>
      </c>
      <c r="S857" s="204">
        <v>0</v>
      </c>
      <c r="T857" s="205">
        <f>S857*H857</f>
        <v>0</v>
      </c>
      <c r="AR857" s="19" t="s">
        <v>158</v>
      </c>
      <c r="AT857" s="19" t="s">
        <v>153</v>
      </c>
      <c r="AU857" s="19" t="s">
        <v>90</v>
      </c>
      <c r="AY857" s="19" t="s">
        <v>151</v>
      </c>
      <c r="BE857" s="206">
        <f>IF(N857="základní",J857,0)</f>
        <v>0</v>
      </c>
      <c r="BF857" s="206">
        <f>IF(N857="snížená",J857,0)</f>
        <v>0</v>
      </c>
      <c r="BG857" s="206">
        <f>IF(N857="zákl. přenesená",J857,0)</f>
        <v>0</v>
      </c>
      <c r="BH857" s="206">
        <f>IF(N857="sníž. přenesená",J857,0)</f>
        <v>0</v>
      </c>
      <c r="BI857" s="206">
        <f>IF(N857="nulová",J857,0)</f>
        <v>0</v>
      </c>
      <c r="BJ857" s="19" t="s">
        <v>90</v>
      </c>
      <c r="BK857" s="206">
        <f>ROUND(I857*H857,2)</f>
        <v>0</v>
      </c>
      <c r="BL857" s="19" t="s">
        <v>158</v>
      </c>
      <c r="BM857" s="19" t="s">
        <v>820</v>
      </c>
    </row>
    <row r="858" spans="2:65" s="1" customFormat="1" x14ac:dyDescent="0.3">
      <c r="B858" s="36"/>
      <c r="C858" s="58"/>
      <c r="D858" s="207" t="s">
        <v>160</v>
      </c>
      <c r="E858" s="58"/>
      <c r="F858" s="208" t="s">
        <v>821</v>
      </c>
      <c r="G858" s="58"/>
      <c r="H858" s="58"/>
      <c r="I858" s="163"/>
      <c r="J858" s="58"/>
      <c r="K858" s="58"/>
      <c r="L858" s="56"/>
      <c r="M858" s="73"/>
      <c r="N858" s="37"/>
      <c r="O858" s="37"/>
      <c r="P858" s="37"/>
      <c r="Q858" s="37"/>
      <c r="R858" s="37"/>
      <c r="S858" s="37"/>
      <c r="T858" s="74"/>
      <c r="AT858" s="19" t="s">
        <v>160</v>
      </c>
      <c r="AU858" s="19" t="s">
        <v>90</v>
      </c>
    </row>
    <row r="859" spans="2:65" s="13" customFormat="1" x14ac:dyDescent="0.3">
      <c r="B859" s="220"/>
      <c r="C859" s="221"/>
      <c r="D859" s="222" t="s">
        <v>162</v>
      </c>
      <c r="E859" s="221"/>
      <c r="F859" s="224" t="s">
        <v>806</v>
      </c>
      <c r="G859" s="221"/>
      <c r="H859" s="225">
        <v>127912.5</v>
      </c>
      <c r="I859" s="226"/>
      <c r="J859" s="221"/>
      <c r="K859" s="221"/>
      <c r="L859" s="227"/>
      <c r="M859" s="228"/>
      <c r="N859" s="229"/>
      <c r="O859" s="229"/>
      <c r="P859" s="229"/>
      <c r="Q859" s="229"/>
      <c r="R859" s="229"/>
      <c r="S859" s="229"/>
      <c r="T859" s="230"/>
      <c r="AT859" s="231" t="s">
        <v>162</v>
      </c>
      <c r="AU859" s="231" t="s">
        <v>90</v>
      </c>
      <c r="AV859" s="13" t="s">
        <v>90</v>
      </c>
      <c r="AW859" s="13" t="s">
        <v>4</v>
      </c>
      <c r="AX859" s="13" t="s">
        <v>23</v>
      </c>
      <c r="AY859" s="231" t="s">
        <v>151</v>
      </c>
    </row>
    <row r="860" spans="2:65" s="1" customFormat="1" ht="22.5" customHeight="1" x14ac:dyDescent="0.3">
      <c r="B860" s="36"/>
      <c r="C860" s="195" t="s">
        <v>822</v>
      </c>
      <c r="D860" s="195" t="s">
        <v>153</v>
      </c>
      <c r="E860" s="196" t="s">
        <v>823</v>
      </c>
      <c r="F860" s="197" t="s">
        <v>824</v>
      </c>
      <c r="G860" s="198" t="s">
        <v>156</v>
      </c>
      <c r="H860" s="199">
        <v>1421.25</v>
      </c>
      <c r="I860" s="200"/>
      <c r="J860" s="201">
        <f>ROUND(I860*H860,2)</f>
        <v>0</v>
      </c>
      <c r="K860" s="197" t="s">
        <v>157</v>
      </c>
      <c r="L860" s="56"/>
      <c r="M860" s="202" t="s">
        <v>77</v>
      </c>
      <c r="N860" s="203" t="s">
        <v>50</v>
      </c>
      <c r="O860" s="37"/>
      <c r="P860" s="204">
        <f>O860*H860</f>
        <v>0</v>
      </c>
      <c r="Q860" s="204">
        <v>0</v>
      </c>
      <c r="R860" s="204">
        <f>Q860*H860</f>
        <v>0</v>
      </c>
      <c r="S860" s="204">
        <v>0</v>
      </c>
      <c r="T860" s="205">
        <f>S860*H860</f>
        <v>0</v>
      </c>
      <c r="AR860" s="19" t="s">
        <v>158</v>
      </c>
      <c r="AT860" s="19" t="s">
        <v>153</v>
      </c>
      <c r="AU860" s="19" t="s">
        <v>90</v>
      </c>
      <c r="AY860" s="19" t="s">
        <v>151</v>
      </c>
      <c r="BE860" s="206">
        <f>IF(N860="základní",J860,0)</f>
        <v>0</v>
      </c>
      <c r="BF860" s="206">
        <f>IF(N860="snížená",J860,0)</f>
        <v>0</v>
      </c>
      <c r="BG860" s="206">
        <f>IF(N860="zákl. přenesená",J860,0)</f>
        <v>0</v>
      </c>
      <c r="BH860" s="206">
        <f>IF(N860="sníž. přenesená",J860,0)</f>
        <v>0</v>
      </c>
      <c r="BI860" s="206">
        <f>IF(N860="nulová",J860,0)</f>
        <v>0</v>
      </c>
      <c r="BJ860" s="19" t="s">
        <v>90</v>
      </c>
      <c r="BK860" s="206">
        <f>ROUND(I860*H860,2)</f>
        <v>0</v>
      </c>
      <c r="BL860" s="19" t="s">
        <v>158</v>
      </c>
      <c r="BM860" s="19" t="s">
        <v>825</v>
      </c>
    </row>
    <row r="861" spans="2:65" s="1" customFormat="1" x14ac:dyDescent="0.3">
      <c r="B861" s="36"/>
      <c r="C861" s="58"/>
      <c r="D861" s="222" t="s">
        <v>160</v>
      </c>
      <c r="E861" s="58"/>
      <c r="F861" s="246" t="s">
        <v>826</v>
      </c>
      <c r="G861" s="58"/>
      <c r="H861" s="58"/>
      <c r="I861" s="163"/>
      <c r="J861" s="58"/>
      <c r="K861" s="58"/>
      <c r="L861" s="56"/>
      <c r="M861" s="73"/>
      <c r="N861" s="37"/>
      <c r="O861" s="37"/>
      <c r="P861" s="37"/>
      <c r="Q861" s="37"/>
      <c r="R861" s="37"/>
      <c r="S861" s="37"/>
      <c r="T861" s="74"/>
      <c r="AT861" s="19" t="s">
        <v>160</v>
      </c>
      <c r="AU861" s="19" t="s">
        <v>90</v>
      </c>
    </row>
    <row r="862" spans="2:65" s="1" customFormat="1" ht="22.5" customHeight="1" x14ac:dyDescent="0.3">
      <c r="B862" s="36"/>
      <c r="C862" s="195" t="s">
        <v>827</v>
      </c>
      <c r="D862" s="195" t="s">
        <v>153</v>
      </c>
      <c r="E862" s="196" t="s">
        <v>828</v>
      </c>
      <c r="F862" s="197" t="s">
        <v>829</v>
      </c>
      <c r="G862" s="198" t="s">
        <v>252</v>
      </c>
      <c r="H862" s="199">
        <v>1.5</v>
      </c>
      <c r="I862" s="200"/>
      <c r="J862" s="201">
        <f>ROUND(I862*H862,2)</f>
        <v>0</v>
      </c>
      <c r="K862" s="197" t="s">
        <v>157</v>
      </c>
      <c r="L862" s="56"/>
      <c r="M862" s="202" t="s">
        <v>77</v>
      </c>
      <c r="N862" s="203" t="s">
        <v>50</v>
      </c>
      <c r="O862" s="37"/>
      <c r="P862" s="204">
        <f>O862*H862</f>
        <v>0</v>
      </c>
      <c r="Q862" s="204">
        <v>0</v>
      </c>
      <c r="R862" s="204">
        <f>Q862*H862</f>
        <v>0</v>
      </c>
      <c r="S862" s="204">
        <v>0</v>
      </c>
      <c r="T862" s="205">
        <f>S862*H862</f>
        <v>0</v>
      </c>
      <c r="AR862" s="19" t="s">
        <v>158</v>
      </c>
      <c r="AT862" s="19" t="s">
        <v>153</v>
      </c>
      <c r="AU862" s="19" t="s">
        <v>90</v>
      </c>
      <c r="AY862" s="19" t="s">
        <v>151</v>
      </c>
      <c r="BE862" s="206">
        <f>IF(N862="základní",J862,0)</f>
        <v>0</v>
      </c>
      <c r="BF862" s="206">
        <f>IF(N862="snížená",J862,0)</f>
        <v>0</v>
      </c>
      <c r="BG862" s="206">
        <f>IF(N862="zákl. přenesená",J862,0)</f>
        <v>0</v>
      </c>
      <c r="BH862" s="206">
        <f>IF(N862="sníž. přenesená",J862,0)</f>
        <v>0</v>
      </c>
      <c r="BI862" s="206">
        <f>IF(N862="nulová",J862,0)</f>
        <v>0</v>
      </c>
      <c r="BJ862" s="19" t="s">
        <v>90</v>
      </c>
      <c r="BK862" s="206">
        <f>ROUND(I862*H862,2)</f>
        <v>0</v>
      </c>
      <c r="BL862" s="19" t="s">
        <v>158</v>
      </c>
      <c r="BM862" s="19" t="s">
        <v>830</v>
      </c>
    </row>
    <row r="863" spans="2:65" s="1" customFormat="1" x14ac:dyDescent="0.3">
      <c r="B863" s="36"/>
      <c r="C863" s="58"/>
      <c r="D863" s="207" t="s">
        <v>160</v>
      </c>
      <c r="E863" s="58"/>
      <c r="F863" s="208" t="s">
        <v>831</v>
      </c>
      <c r="G863" s="58"/>
      <c r="H863" s="58"/>
      <c r="I863" s="163"/>
      <c r="J863" s="58"/>
      <c r="K863" s="58"/>
      <c r="L863" s="56"/>
      <c r="M863" s="73"/>
      <c r="N863" s="37"/>
      <c r="O863" s="37"/>
      <c r="P863" s="37"/>
      <c r="Q863" s="37"/>
      <c r="R863" s="37"/>
      <c r="S863" s="37"/>
      <c r="T863" s="74"/>
      <c r="AT863" s="19" t="s">
        <v>160</v>
      </c>
      <c r="AU863" s="19" t="s">
        <v>90</v>
      </c>
    </row>
    <row r="864" spans="2:65" s="13" customFormat="1" x14ac:dyDescent="0.3">
      <c r="B864" s="220"/>
      <c r="C864" s="221"/>
      <c r="D864" s="222" t="s">
        <v>162</v>
      </c>
      <c r="E864" s="223" t="s">
        <v>77</v>
      </c>
      <c r="F864" s="224" t="s">
        <v>832</v>
      </c>
      <c r="G864" s="221"/>
      <c r="H864" s="225">
        <v>1.5</v>
      </c>
      <c r="I864" s="226"/>
      <c r="J864" s="221"/>
      <c r="K864" s="221"/>
      <c r="L864" s="227"/>
      <c r="M864" s="228"/>
      <c r="N864" s="229"/>
      <c r="O864" s="229"/>
      <c r="P864" s="229"/>
      <c r="Q864" s="229"/>
      <c r="R864" s="229"/>
      <c r="S864" s="229"/>
      <c r="T864" s="230"/>
      <c r="AT864" s="231" t="s">
        <v>162</v>
      </c>
      <c r="AU864" s="231" t="s">
        <v>90</v>
      </c>
      <c r="AV864" s="13" t="s">
        <v>90</v>
      </c>
      <c r="AW864" s="13" t="s">
        <v>41</v>
      </c>
      <c r="AX864" s="13" t="s">
        <v>23</v>
      </c>
      <c r="AY864" s="231" t="s">
        <v>151</v>
      </c>
    </row>
    <row r="865" spans="2:65" s="1" customFormat="1" ht="22.5" customHeight="1" x14ac:dyDescent="0.3">
      <c r="B865" s="36"/>
      <c r="C865" s="195" t="s">
        <v>833</v>
      </c>
      <c r="D865" s="195" t="s">
        <v>153</v>
      </c>
      <c r="E865" s="196" t="s">
        <v>834</v>
      </c>
      <c r="F865" s="197" t="s">
        <v>835</v>
      </c>
      <c r="G865" s="198" t="s">
        <v>252</v>
      </c>
      <c r="H865" s="199">
        <v>4</v>
      </c>
      <c r="I865" s="200"/>
      <c r="J865" s="201">
        <f>ROUND(I865*H865,2)</f>
        <v>0</v>
      </c>
      <c r="K865" s="197" t="s">
        <v>157</v>
      </c>
      <c r="L865" s="56"/>
      <c r="M865" s="202" t="s">
        <v>77</v>
      </c>
      <c r="N865" s="203" t="s">
        <v>50</v>
      </c>
      <c r="O865" s="37"/>
      <c r="P865" s="204">
        <f>O865*H865</f>
        <v>0</v>
      </c>
      <c r="Q865" s="204">
        <v>0</v>
      </c>
      <c r="R865" s="204">
        <f>Q865*H865</f>
        <v>0</v>
      </c>
      <c r="S865" s="204">
        <v>0</v>
      </c>
      <c r="T865" s="205">
        <f>S865*H865</f>
        <v>0</v>
      </c>
      <c r="AR865" s="19" t="s">
        <v>158</v>
      </c>
      <c r="AT865" s="19" t="s">
        <v>153</v>
      </c>
      <c r="AU865" s="19" t="s">
        <v>90</v>
      </c>
      <c r="AY865" s="19" t="s">
        <v>151</v>
      </c>
      <c r="BE865" s="206">
        <f>IF(N865="základní",J865,0)</f>
        <v>0</v>
      </c>
      <c r="BF865" s="206">
        <f>IF(N865="snížená",J865,0)</f>
        <v>0</v>
      </c>
      <c r="BG865" s="206">
        <f>IF(N865="zákl. přenesená",J865,0)</f>
        <v>0</v>
      </c>
      <c r="BH865" s="206">
        <f>IF(N865="sníž. přenesená",J865,0)</f>
        <v>0</v>
      </c>
      <c r="BI865" s="206">
        <f>IF(N865="nulová",J865,0)</f>
        <v>0</v>
      </c>
      <c r="BJ865" s="19" t="s">
        <v>90</v>
      </c>
      <c r="BK865" s="206">
        <f>ROUND(I865*H865,2)</f>
        <v>0</v>
      </c>
      <c r="BL865" s="19" t="s">
        <v>158</v>
      </c>
      <c r="BM865" s="19" t="s">
        <v>836</v>
      </c>
    </row>
    <row r="866" spans="2:65" s="1" customFormat="1" x14ac:dyDescent="0.3">
      <c r="B866" s="36"/>
      <c r="C866" s="58"/>
      <c r="D866" s="207" t="s">
        <v>160</v>
      </c>
      <c r="E866" s="58"/>
      <c r="F866" s="208" t="s">
        <v>837</v>
      </c>
      <c r="G866" s="58"/>
      <c r="H866" s="58"/>
      <c r="I866" s="163"/>
      <c r="J866" s="58"/>
      <c r="K866" s="58"/>
      <c r="L866" s="56"/>
      <c r="M866" s="73"/>
      <c r="N866" s="37"/>
      <c r="O866" s="37"/>
      <c r="P866" s="37"/>
      <c r="Q866" s="37"/>
      <c r="R866" s="37"/>
      <c r="S866" s="37"/>
      <c r="T866" s="74"/>
      <c r="AT866" s="19" t="s">
        <v>160</v>
      </c>
      <c r="AU866" s="19" t="s">
        <v>90</v>
      </c>
    </row>
    <row r="867" spans="2:65" s="13" customFormat="1" x14ac:dyDescent="0.3">
      <c r="B867" s="220"/>
      <c r="C867" s="221"/>
      <c r="D867" s="222" t="s">
        <v>162</v>
      </c>
      <c r="E867" s="223" t="s">
        <v>77</v>
      </c>
      <c r="F867" s="224" t="s">
        <v>838</v>
      </c>
      <c r="G867" s="221"/>
      <c r="H867" s="225">
        <v>4</v>
      </c>
      <c r="I867" s="226"/>
      <c r="J867" s="221"/>
      <c r="K867" s="221"/>
      <c r="L867" s="227"/>
      <c r="M867" s="228"/>
      <c r="N867" s="229"/>
      <c r="O867" s="229"/>
      <c r="P867" s="229"/>
      <c r="Q867" s="229"/>
      <c r="R867" s="229"/>
      <c r="S867" s="229"/>
      <c r="T867" s="230"/>
      <c r="AT867" s="231" t="s">
        <v>162</v>
      </c>
      <c r="AU867" s="231" t="s">
        <v>90</v>
      </c>
      <c r="AV867" s="13" t="s">
        <v>90</v>
      </c>
      <c r="AW867" s="13" t="s">
        <v>41</v>
      </c>
      <c r="AX867" s="13" t="s">
        <v>23</v>
      </c>
      <c r="AY867" s="231" t="s">
        <v>151</v>
      </c>
    </row>
    <row r="868" spans="2:65" s="1" customFormat="1" ht="22.5" customHeight="1" x14ac:dyDescent="0.3">
      <c r="B868" s="36"/>
      <c r="C868" s="195" t="s">
        <v>839</v>
      </c>
      <c r="D868" s="195" t="s">
        <v>153</v>
      </c>
      <c r="E868" s="196" t="s">
        <v>840</v>
      </c>
      <c r="F868" s="197" t="s">
        <v>841</v>
      </c>
      <c r="G868" s="198" t="s">
        <v>252</v>
      </c>
      <c r="H868" s="199">
        <v>135</v>
      </c>
      <c r="I868" s="200"/>
      <c r="J868" s="201">
        <f>ROUND(I868*H868,2)</f>
        <v>0</v>
      </c>
      <c r="K868" s="197" t="s">
        <v>157</v>
      </c>
      <c r="L868" s="56"/>
      <c r="M868" s="202" t="s">
        <v>77</v>
      </c>
      <c r="N868" s="203" t="s">
        <v>50</v>
      </c>
      <c r="O868" s="37"/>
      <c r="P868" s="204">
        <f>O868*H868</f>
        <v>0</v>
      </c>
      <c r="Q868" s="204">
        <v>0</v>
      </c>
      <c r="R868" s="204">
        <f>Q868*H868</f>
        <v>0</v>
      </c>
      <c r="S868" s="204">
        <v>0</v>
      </c>
      <c r="T868" s="205">
        <f>S868*H868</f>
        <v>0</v>
      </c>
      <c r="AR868" s="19" t="s">
        <v>158</v>
      </c>
      <c r="AT868" s="19" t="s">
        <v>153</v>
      </c>
      <c r="AU868" s="19" t="s">
        <v>90</v>
      </c>
      <c r="AY868" s="19" t="s">
        <v>151</v>
      </c>
      <c r="BE868" s="206">
        <f>IF(N868="základní",J868,0)</f>
        <v>0</v>
      </c>
      <c r="BF868" s="206">
        <f>IF(N868="snížená",J868,0)</f>
        <v>0</v>
      </c>
      <c r="BG868" s="206">
        <f>IF(N868="zákl. přenesená",J868,0)</f>
        <v>0</v>
      </c>
      <c r="BH868" s="206">
        <f>IF(N868="sníž. přenesená",J868,0)</f>
        <v>0</v>
      </c>
      <c r="BI868" s="206">
        <f>IF(N868="nulová",J868,0)</f>
        <v>0</v>
      </c>
      <c r="BJ868" s="19" t="s">
        <v>90</v>
      </c>
      <c r="BK868" s="206">
        <f>ROUND(I868*H868,2)</f>
        <v>0</v>
      </c>
      <c r="BL868" s="19" t="s">
        <v>158</v>
      </c>
      <c r="BM868" s="19" t="s">
        <v>842</v>
      </c>
    </row>
    <row r="869" spans="2:65" s="1" customFormat="1" x14ac:dyDescent="0.3">
      <c r="B869" s="36"/>
      <c r="C869" s="58"/>
      <c r="D869" s="207" t="s">
        <v>160</v>
      </c>
      <c r="E869" s="58"/>
      <c r="F869" s="208" t="s">
        <v>843</v>
      </c>
      <c r="G869" s="58"/>
      <c r="H869" s="58"/>
      <c r="I869" s="163"/>
      <c r="J869" s="58"/>
      <c r="K869" s="58"/>
      <c r="L869" s="56"/>
      <c r="M869" s="73"/>
      <c r="N869" s="37"/>
      <c r="O869" s="37"/>
      <c r="P869" s="37"/>
      <c r="Q869" s="37"/>
      <c r="R869" s="37"/>
      <c r="S869" s="37"/>
      <c r="T869" s="74"/>
      <c r="AT869" s="19" t="s">
        <v>160</v>
      </c>
      <c r="AU869" s="19" t="s">
        <v>90</v>
      </c>
    </row>
    <row r="870" spans="2:65" s="13" customFormat="1" x14ac:dyDescent="0.3">
      <c r="B870" s="220"/>
      <c r="C870" s="221"/>
      <c r="D870" s="222" t="s">
        <v>162</v>
      </c>
      <c r="E870" s="221"/>
      <c r="F870" s="224" t="s">
        <v>844</v>
      </c>
      <c r="G870" s="221"/>
      <c r="H870" s="225">
        <v>135</v>
      </c>
      <c r="I870" s="226"/>
      <c r="J870" s="221"/>
      <c r="K870" s="221"/>
      <c r="L870" s="227"/>
      <c r="M870" s="228"/>
      <c r="N870" s="229"/>
      <c r="O870" s="229"/>
      <c r="P870" s="229"/>
      <c r="Q870" s="229"/>
      <c r="R870" s="229"/>
      <c r="S870" s="229"/>
      <c r="T870" s="230"/>
      <c r="AT870" s="231" t="s">
        <v>162</v>
      </c>
      <c r="AU870" s="231" t="s">
        <v>90</v>
      </c>
      <c r="AV870" s="13" t="s">
        <v>90</v>
      </c>
      <c r="AW870" s="13" t="s">
        <v>4</v>
      </c>
      <c r="AX870" s="13" t="s">
        <v>23</v>
      </c>
      <c r="AY870" s="231" t="s">
        <v>151</v>
      </c>
    </row>
    <row r="871" spans="2:65" s="1" customFormat="1" ht="22.5" customHeight="1" x14ac:dyDescent="0.3">
      <c r="B871" s="36"/>
      <c r="C871" s="195" t="s">
        <v>845</v>
      </c>
      <c r="D871" s="195" t="s">
        <v>153</v>
      </c>
      <c r="E871" s="196" t="s">
        <v>846</v>
      </c>
      <c r="F871" s="197" t="s">
        <v>847</v>
      </c>
      <c r="G871" s="198" t="s">
        <v>252</v>
      </c>
      <c r="H871" s="199">
        <v>360</v>
      </c>
      <c r="I871" s="200"/>
      <c r="J871" s="201">
        <f>ROUND(I871*H871,2)</f>
        <v>0</v>
      </c>
      <c r="K871" s="197" t="s">
        <v>157</v>
      </c>
      <c r="L871" s="56"/>
      <c r="M871" s="202" t="s">
        <v>77</v>
      </c>
      <c r="N871" s="203" t="s">
        <v>50</v>
      </c>
      <c r="O871" s="37"/>
      <c r="P871" s="204">
        <f>O871*H871</f>
        <v>0</v>
      </c>
      <c r="Q871" s="204">
        <v>0</v>
      </c>
      <c r="R871" s="204">
        <f>Q871*H871</f>
        <v>0</v>
      </c>
      <c r="S871" s="204">
        <v>0</v>
      </c>
      <c r="T871" s="205">
        <f>S871*H871</f>
        <v>0</v>
      </c>
      <c r="AR871" s="19" t="s">
        <v>158</v>
      </c>
      <c r="AT871" s="19" t="s">
        <v>153</v>
      </c>
      <c r="AU871" s="19" t="s">
        <v>90</v>
      </c>
      <c r="AY871" s="19" t="s">
        <v>151</v>
      </c>
      <c r="BE871" s="206">
        <f>IF(N871="základní",J871,0)</f>
        <v>0</v>
      </c>
      <c r="BF871" s="206">
        <f>IF(N871="snížená",J871,0)</f>
        <v>0</v>
      </c>
      <c r="BG871" s="206">
        <f>IF(N871="zákl. přenesená",J871,0)</f>
        <v>0</v>
      </c>
      <c r="BH871" s="206">
        <f>IF(N871="sníž. přenesená",J871,0)</f>
        <v>0</v>
      </c>
      <c r="BI871" s="206">
        <f>IF(N871="nulová",J871,0)</f>
        <v>0</v>
      </c>
      <c r="BJ871" s="19" t="s">
        <v>90</v>
      </c>
      <c r="BK871" s="206">
        <f>ROUND(I871*H871,2)</f>
        <v>0</v>
      </c>
      <c r="BL871" s="19" t="s">
        <v>158</v>
      </c>
      <c r="BM871" s="19" t="s">
        <v>848</v>
      </c>
    </row>
    <row r="872" spans="2:65" s="1" customFormat="1" x14ac:dyDescent="0.3">
      <c r="B872" s="36"/>
      <c r="C872" s="58"/>
      <c r="D872" s="207" t="s">
        <v>160</v>
      </c>
      <c r="E872" s="58"/>
      <c r="F872" s="208" t="s">
        <v>849</v>
      </c>
      <c r="G872" s="58"/>
      <c r="H872" s="58"/>
      <c r="I872" s="163"/>
      <c r="J872" s="58"/>
      <c r="K872" s="58"/>
      <c r="L872" s="56"/>
      <c r="M872" s="73"/>
      <c r="N872" s="37"/>
      <c r="O872" s="37"/>
      <c r="P872" s="37"/>
      <c r="Q872" s="37"/>
      <c r="R872" s="37"/>
      <c r="S872" s="37"/>
      <c r="T872" s="74"/>
      <c r="AT872" s="19" t="s">
        <v>160</v>
      </c>
      <c r="AU872" s="19" t="s">
        <v>90</v>
      </c>
    </row>
    <row r="873" spans="2:65" s="13" customFormat="1" x14ac:dyDescent="0.3">
      <c r="B873" s="220"/>
      <c r="C873" s="221"/>
      <c r="D873" s="222" t="s">
        <v>162</v>
      </c>
      <c r="E873" s="221"/>
      <c r="F873" s="224" t="s">
        <v>850</v>
      </c>
      <c r="G873" s="221"/>
      <c r="H873" s="225">
        <v>360</v>
      </c>
      <c r="I873" s="226"/>
      <c r="J873" s="221"/>
      <c r="K873" s="221"/>
      <c r="L873" s="227"/>
      <c r="M873" s="228"/>
      <c r="N873" s="229"/>
      <c r="O873" s="229"/>
      <c r="P873" s="229"/>
      <c r="Q873" s="229"/>
      <c r="R873" s="229"/>
      <c r="S873" s="229"/>
      <c r="T873" s="230"/>
      <c r="AT873" s="231" t="s">
        <v>162</v>
      </c>
      <c r="AU873" s="231" t="s">
        <v>90</v>
      </c>
      <c r="AV873" s="13" t="s">
        <v>90</v>
      </c>
      <c r="AW873" s="13" t="s">
        <v>4</v>
      </c>
      <c r="AX873" s="13" t="s">
        <v>23</v>
      </c>
      <c r="AY873" s="231" t="s">
        <v>151</v>
      </c>
    </row>
    <row r="874" spans="2:65" s="1" customFormat="1" ht="22.5" customHeight="1" x14ac:dyDescent="0.3">
      <c r="B874" s="36"/>
      <c r="C874" s="195" t="s">
        <v>851</v>
      </c>
      <c r="D874" s="195" t="s">
        <v>153</v>
      </c>
      <c r="E874" s="196" t="s">
        <v>852</v>
      </c>
      <c r="F874" s="197" t="s">
        <v>853</v>
      </c>
      <c r="G874" s="198" t="s">
        <v>252</v>
      </c>
      <c r="H874" s="199">
        <v>1.5</v>
      </c>
      <c r="I874" s="200"/>
      <c r="J874" s="201">
        <f>ROUND(I874*H874,2)</f>
        <v>0</v>
      </c>
      <c r="K874" s="197" t="s">
        <v>157</v>
      </c>
      <c r="L874" s="56"/>
      <c r="M874" s="202" t="s">
        <v>77</v>
      </c>
      <c r="N874" s="203" t="s">
        <v>50</v>
      </c>
      <c r="O874" s="37"/>
      <c r="P874" s="204">
        <f>O874*H874</f>
        <v>0</v>
      </c>
      <c r="Q874" s="204">
        <v>0</v>
      </c>
      <c r="R874" s="204">
        <f>Q874*H874</f>
        <v>0</v>
      </c>
      <c r="S874" s="204">
        <v>0</v>
      </c>
      <c r="T874" s="205">
        <f>S874*H874</f>
        <v>0</v>
      </c>
      <c r="AR874" s="19" t="s">
        <v>158</v>
      </c>
      <c r="AT874" s="19" t="s">
        <v>153</v>
      </c>
      <c r="AU874" s="19" t="s">
        <v>90</v>
      </c>
      <c r="AY874" s="19" t="s">
        <v>151</v>
      </c>
      <c r="BE874" s="206">
        <f>IF(N874="základní",J874,0)</f>
        <v>0</v>
      </c>
      <c r="BF874" s="206">
        <f>IF(N874="snížená",J874,0)</f>
        <v>0</v>
      </c>
      <c r="BG874" s="206">
        <f>IF(N874="zákl. přenesená",J874,0)</f>
        <v>0</v>
      </c>
      <c r="BH874" s="206">
        <f>IF(N874="sníž. přenesená",J874,0)</f>
        <v>0</v>
      </c>
      <c r="BI874" s="206">
        <f>IF(N874="nulová",J874,0)</f>
        <v>0</v>
      </c>
      <c r="BJ874" s="19" t="s">
        <v>90</v>
      </c>
      <c r="BK874" s="206">
        <f>ROUND(I874*H874,2)</f>
        <v>0</v>
      </c>
      <c r="BL874" s="19" t="s">
        <v>158</v>
      </c>
      <c r="BM874" s="19" t="s">
        <v>854</v>
      </c>
    </row>
    <row r="875" spans="2:65" s="1" customFormat="1" x14ac:dyDescent="0.3">
      <c r="B875" s="36"/>
      <c r="C875" s="58"/>
      <c r="D875" s="222" t="s">
        <v>160</v>
      </c>
      <c r="E875" s="58"/>
      <c r="F875" s="246" t="s">
        <v>855</v>
      </c>
      <c r="G875" s="58"/>
      <c r="H875" s="58"/>
      <c r="I875" s="163"/>
      <c r="J875" s="58"/>
      <c r="K875" s="58"/>
      <c r="L875" s="56"/>
      <c r="M875" s="73"/>
      <c r="N875" s="37"/>
      <c r="O875" s="37"/>
      <c r="P875" s="37"/>
      <c r="Q875" s="37"/>
      <c r="R875" s="37"/>
      <c r="S875" s="37"/>
      <c r="T875" s="74"/>
      <c r="AT875" s="19" t="s">
        <v>160</v>
      </c>
      <c r="AU875" s="19" t="s">
        <v>90</v>
      </c>
    </row>
    <row r="876" spans="2:65" s="1" customFormat="1" ht="22.5" customHeight="1" x14ac:dyDescent="0.3">
      <c r="B876" s="36"/>
      <c r="C876" s="195" t="s">
        <v>856</v>
      </c>
      <c r="D876" s="195" t="s">
        <v>153</v>
      </c>
      <c r="E876" s="196" t="s">
        <v>857</v>
      </c>
      <c r="F876" s="197" t="s">
        <v>858</v>
      </c>
      <c r="G876" s="198" t="s">
        <v>252</v>
      </c>
      <c r="H876" s="199">
        <v>4</v>
      </c>
      <c r="I876" s="200"/>
      <c r="J876" s="201">
        <f>ROUND(I876*H876,2)</f>
        <v>0</v>
      </c>
      <c r="K876" s="197" t="s">
        <v>157</v>
      </c>
      <c r="L876" s="56"/>
      <c r="M876" s="202" t="s">
        <v>77</v>
      </c>
      <c r="N876" s="203" t="s">
        <v>50</v>
      </c>
      <c r="O876" s="37"/>
      <c r="P876" s="204">
        <f>O876*H876</f>
        <v>0</v>
      </c>
      <c r="Q876" s="204">
        <v>0</v>
      </c>
      <c r="R876" s="204">
        <f>Q876*H876</f>
        <v>0</v>
      </c>
      <c r="S876" s="204">
        <v>0</v>
      </c>
      <c r="T876" s="205">
        <f>S876*H876</f>
        <v>0</v>
      </c>
      <c r="AR876" s="19" t="s">
        <v>158</v>
      </c>
      <c r="AT876" s="19" t="s">
        <v>153</v>
      </c>
      <c r="AU876" s="19" t="s">
        <v>90</v>
      </c>
      <c r="AY876" s="19" t="s">
        <v>151</v>
      </c>
      <c r="BE876" s="206">
        <f>IF(N876="základní",J876,0)</f>
        <v>0</v>
      </c>
      <c r="BF876" s="206">
        <f>IF(N876="snížená",J876,0)</f>
        <v>0</v>
      </c>
      <c r="BG876" s="206">
        <f>IF(N876="zákl. přenesená",J876,0)</f>
        <v>0</v>
      </c>
      <c r="BH876" s="206">
        <f>IF(N876="sníž. přenesená",J876,0)</f>
        <v>0</v>
      </c>
      <c r="BI876" s="206">
        <f>IF(N876="nulová",J876,0)</f>
        <v>0</v>
      </c>
      <c r="BJ876" s="19" t="s">
        <v>90</v>
      </c>
      <c r="BK876" s="206">
        <f>ROUND(I876*H876,2)</f>
        <v>0</v>
      </c>
      <c r="BL876" s="19" t="s">
        <v>158</v>
      </c>
      <c r="BM876" s="19" t="s">
        <v>859</v>
      </c>
    </row>
    <row r="877" spans="2:65" s="1" customFormat="1" x14ac:dyDescent="0.3">
      <c r="B877" s="36"/>
      <c r="C877" s="58"/>
      <c r="D877" s="222" t="s">
        <v>160</v>
      </c>
      <c r="E877" s="58"/>
      <c r="F877" s="246" t="s">
        <v>860</v>
      </c>
      <c r="G877" s="58"/>
      <c r="H877" s="58"/>
      <c r="I877" s="163"/>
      <c r="J877" s="58"/>
      <c r="K877" s="58"/>
      <c r="L877" s="56"/>
      <c r="M877" s="73"/>
      <c r="N877" s="37"/>
      <c r="O877" s="37"/>
      <c r="P877" s="37"/>
      <c r="Q877" s="37"/>
      <c r="R877" s="37"/>
      <c r="S877" s="37"/>
      <c r="T877" s="74"/>
      <c r="AT877" s="19" t="s">
        <v>160</v>
      </c>
      <c r="AU877" s="19" t="s">
        <v>90</v>
      </c>
    </row>
    <row r="878" spans="2:65" s="1" customFormat="1" ht="31.5" customHeight="1" x14ac:dyDescent="0.3">
      <c r="B878" s="36"/>
      <c r="C878" s="195" t="s">
        <v>861</v>
      </c>
      <c r="D878" s="195" t="s">
        <v>153</v>
      </c>
      <c r="E878" s="196" t="s">
        <v>862</v>
      </c>
      <c r="F878" s="197" t="s">
        <v>863</v>
      </c>
      <c r="G878" s="198" t="s">
        <v>156</v>
      </c>
      <c r="H878" s="199">
        <v>150</v>
      </c>
      <c r="I878" s="200"/>
      <c r="J878" s="201">
        <f>ROUND(I878*H878,2)</f>
        <v>0</v>
      </c>
      <c r="K878" s="197" t="s">
        <v>157</v>
      </c>
      <c r="L878" s="56"/>
      <c r="M878" s="202" t="s">
        <v>77</v>
      </c>
      <c r="N878" s="203" t="s">
        <v>50</v>
      </c>
      <c r="O878" s="37"/>
      <c r="P878" s="204">
        <f>O878*H878</f>
        <v>0</v>
      </c>
      <c r="Q878" s="204">
        <v>1.2999999999999999E-4</v>
      </c>
      <c r="R878" s="204">
        <f>Q878*H878</f>
        <v>1.95E-2</v>
      </c>
      <c r="S878" s="204">
        <v>0</v>
      </c>
      <c r="T878" s="205">
        <f>S878*H878</f>
        <v>0</v>
      </c>
      <c r="AR878" s="19" t="s">
        <v>158</v>
      </c>
      <c r="AT878" s="19" t="s">
        <v>153</v>
      </c>
      <c r="AU878" s="19" t="s">
        <v>90</v>
      </c>
      <c r="AY878" s="19" t="s">
        <v>151</v>
      </c>
      <c r="BE878" s="206">
        <f>IF(N878="základní",J878,0)</f>
        <v>0</v>
      </c>
      <c r="BF878" s="206">
        <f>IF(N878="snížená",J878,0)</f>
        <v>0</v>
      </c>
      <c r="BG878" s="206">
        <f>IF(N878="zákl. přenesená",J878,0)</f>
        <v>0</v>
      </c>
      <c r="BH878" s="206">
        <f>IF(N878="sníž. přenesená",J878,0)</f>
        <v>0</v>
      </c>
      <c r="BI878" s="206">
        <f>IF(N878="nulová",J878,0)</f>
        <v>0</v>
      </c>
      <c r="BJ878" s="19" t="s">
        <v>90</v>
      </c>
      <c r="BK878" s="206">
        <f>ROUND(I878*H878,2)</f>
        <v>0</v>
      </c>
      <c r="BL878" s="19" t="s">
        <v>158</v>
      </c>
      <c r="BM878" s="19" t="s">
        <v>864</v>
      </c>
    </row>
    <row r="879" spans="2:65" s="1" customFormat="1" ht="27" x14ac:dyDescent="0.3">
      <c r="B879" s="36"/>
      <c r="C879" s="58"/>
      <c r="D879" s="207" t="s">
        <v>160</v>
      </c>
      <c r="E879" s="58"/>
      <c r="F879" s="208" t="s">
        <v>865</v>
      </c>
      <c r="G879" s="58"/>
      <c r="H879" s="58"/>
      <c r="I879" s="163"/>
      <c r="J879" s="58"/>
      <c r="K879" s="58"/>
      <c r="L879" s="56"/>
      <c r="M879" s="73"/>
      <c r="N879" s="37"/>
      <c r="O879" s="37"/>
      <c r="P879" s="37"/>
      <c r="Q879" s="37"/>
      <c r="R879" s="37"/>
      <c r="S879" s="37"/>
      <c r="T879" s="74"/>
      <c r="AT879" s="19" t="s">
        <v>160</v>
      </c>
      <c r="AU879" s="19" t="s">
        <v>90</v>
      </c>
    </row>
    <row r="880" spans="2:65" s="13" customFormat="1" x14ac:dyDescent="0.3">
      <c r="B880" s="220"/>
      <c r="C880" s="221"/>
      <c r="D880" s="207" t="s">
        <v>162</v>
      </c>
      <c r="E880" s="232" t="s">
        <v>77</v>
      </c>
      <c r="F880" s="233" t="s">
        <v>866</v>
      </c>
      <c r="G880" s="221"/>
      <c r="H880" s="234">
        <v>30</v>
      </c>
      <c r="I880" s="226"/>
      <c r="J880" s="221"/>
      <c r="K880" s="221"/>
      <c r="L880" s="227"/>
      <c r="M880" s="228"/>
      <c r="N880" s="229"/>
      <c r="O880" s="229"/>
      <c r="P880" s="229"/>
      <c r="Q880" s="229"/>
      <c r="R880" s="229"/>
      <c r="S880" s="229"/>
      <c r="T880" s="230"/>
      <c r="AT880" s="231" t="s">
        <v>162</v>
      </c>
      <c r="AU880" s="231" t="s">
        <v>90</v>
      </c>
      <c r="AV880" s="13" t="s">
        <v>90</v>
      </c>
      <c r="AW880" s="13" t="s">
        <v>41</v>
      </c>
      <c r="AX880" s="13" t="s">
        <v>79</v>
      </c>
      <c r="AY880" s="231" t="s">
        <v>151</v>
      </c>
    </row>
    <row r="881" spans="2:65" s="13" customFormat="1" x14ac:dyDescent="0.3">
      <c r="B881" s="220"/>
      <c r="C881" s="221"/>
      <c r="D881" s="207" t="s">
        <v>162</v>
      </c>
      <c r="E881" s="232" t="s">
        <v>77</v>
      </c>
      <c r="F881" s="233" t="s">
        <v>867</v>
      </c>
      <c r="G881" s="221"/>
      <c r="H881" s="234">
        <v>120</v>
      </c>
      <c r="I881" s="226"/>
      <c r="J881" s="221"/>
      <c r="K881" s="221"/>
      <c r="L881" s="227"/>
      <c r="M881" s="228"/>
      <c r="N881" s="229"/>
      <c r="O881" s="229"/>
      <c r="P881" s="229"/>
      <c r="Q881" s="229"/>
      <c r="R881" s="229"/>
      <c r="S881" s="229"/>
      <c r="T881" s="230"/>
      <c r="AT881" s="231" t="s">
        <v>162</v>
      </c>
      <c r="AU881" s="231" t="s">
        <v>90</v>
      </c>
      <c r="AV881" s="13" t="s">
        <v>90</v>
      </c>
      <c r="AW881" s="13" t="s">
        <v>41</v>
      </c>
      <c r="AX881" s="13" t="s">
        <v>79</v>
      </c>
      <c r="AY881" s="231" t="s">
        <v>151</v>
      </c>
    </row>
    <row r="882" spans="2:65" s="14" customFormat="1" x14ac:dyDescent="0.3">
      <c r="B882" s="235"/>
      <c r="C882" s="236"/>
      <c r="D882" s="222" t="s">
        <v>162</v>
      </c>
      <c r="E882" s="237" t="s">
        <v>77</v>
      </c>
      <c r="F882" s="238" t="s">
        <v>174</v>
      </c>
      <c r="G882" s="236"/>
      <c r="H882" s="239">
        <v>150</v>
      </c>
      <c r="I882" s="240"/>
      <c r="J882" s="236"/>
      <c r="K882" s="236"/>
      <c r="L882" s="241"/>
      <c r="M882" s="242"/>
      <c r="N882" s="243"/>
      <c r="O882" s="243"/>
      <c r="P882" s="243"/>
      <c r="Q882" s="243"/>
      <c r="R882" s="243"/>
      <c r="S882" s="243"/>
      <c r="T882" s="244"/>
      <c r="AT882" s="245" t="s">
        <v>162</v>
      </c>
      <c r="AU882" s="245" t="s">
        <v>90</v>
      </c>
      <c r="AV882" s="14" t="s">
        <v>158</v>
      </c>
      <c r="AW882" s="14" t="s">
        <v>41</v>
      </c>
      <c r="AX882" s="14" t="s">
        <v>23</v>
      </c>
      <c r="AY882" s="245" t="s">
        <v>151</v>
      </c>
    </row>
    <row r="883" spans="2:65" s="1" customFormat="1" ht="22.5" customHeight="1" x14ac:dyDescent="0.3">
      <c r="B883" s="36"/>
      <c r="C883" s="195" t="s">
        <v>868</v>
      </c>
      <c r="D883" s="195" t="s">
        <v>153</v>
      </c>
      <c r="E883" s="196" t="s">
        <v>869</v>
      </c>
      <c r="F883" s="197" t="s">
        <v>870</v>
      </c>
      <c r="G883" s="198" t="s">
        <v>156</v>
      </c>
      <c r="H883" s="199">
        <v>244.2</v>
      </c>
      <c r="I883" s="200"/>
      <c r="J883" s="201">
        <f>ROUND(I883*H883,2)</f>
        <v>0</v>
      </c>
      <c r="K883" s="197" t="s">
        <v>157</v>
      </c>
      <c r="L883" s="56"/>
      <c r="M883" s="202" t="s">
        <v>77</v>
      </c>
      <c r="N883" s="203" t="s">
        <v>50</v>
      </c>
      <c r="O883" s="37"/>
      <c r="P883" s="204">
        <f>O883*H883</f>
        <v>0</v>
      </c>
      <c r="Q883" s="204">
        <v>3.9499999999999998E-5</v>
      </c>
      <c r="R883" s="204">
        <f>Q883*H883</f>
        <v>9.6458999999999989E-3</v>
      </c>
      <c r="S883" s="204">
        <v>0</v>
      </c>
      <c r="T883" s="205">
        <f>S883*H883</f>
        <v>0</v>
      </c>
      <c r="AR883" s="19" t="s">
        <v>158</v>
      </c>
      <c r="AT883" s="19" t="s">
        <v>153</v>
      </c>
      <c r="AU883" s="19" t="s">
        <v>90</v>
      </c>
      <c r="AY883" s="19" t="s">
        <v>151</v>
      </c>
      <c r="BE883" s="206">
        <f>IF(N883="základní",J883,0)</f>
        <v>0</v>
      </c>
      <c r="BF883" s="206">
        <f>IF(N883="snížená",J883,0)</f>
        <v>0</v>
      </c>
      <c r="BG883" s="206">
        <f>IF(N883="zákl. přenesená",J883,0)</f>
        <v>0</v>
      </c>
      <c r="BH883" s="206">
        <f>IF(N883="sníž. přenesená",J883,0)</f>
        <v>0</v>
      </c>
      <c r="BI883" s="206">
        <f>IF(N883="nulová",J883,0)</f>
        <v>0</v>
      </c>
      <c r="BJ883" s="19" t="s">
        <v>90</v>
      </c>
      <c r="BK883" s="206">
        <f>ROUND(I883*H883,2)</f>
        <v>0</v>
      </c>
      <c r="BL883" s="19" t="s">
        <v>158</v>
      </c>
      <c r="BM883" s="19" t="s">
        <v>871</v>
      </c>
    </row>
    <row r="884" spans="2:65" s="1" customFormat="1" ht="54" x14ac:dyDescent="0.3">
      <c r="B884" s="36"/>
      <c r="C884" s="58"/>
      <c r="D884" s="207" t="s">
        <v>160</v>
      </c>
      <c r="E884" s="58"/>
      <c r="F884" s="208" t="s">
        <v>872</v>
      </c>
      <c r="G884" s="58"/>
      <c r="H884" s="58"/>
      <c r="I884" s="163"/>
      <c r="J884" s="58"/>
      <c r="K884" s="58"/>
      <c r="L884" s="56"/>
      <c r="M884" s="73"/>
      <c r="N884" s="37"/>
      <c r="O884" s="37"/>
      <c r="P884" s="37"/>
      <c r="Q884" s="37"/>
      <c r="R884" s="37"/>
      <c r="S884" s="37"/>
      <c r="T884" s="74"/>
      <c r="AT884" s="19" t="s">
        <v>160</v>
      </c>
      <c r="AU884" s="19" t="s">
        <v>90</v>
      </c>
    </row>
    <row r="885" spans="2:65" s="12" customFormat="1" x14ac:dyDescent="0.3">
      <c r="B885" s="209"/>
      <c r="C885" s="210"/>
      <c r="D885" s="207" t="s">
        <v>162</v>
      </c>
      <c r="E885" s="211" t="s">
        <v>77</v>
      </c>
      <c r="F885" s="212" t="s">
        <v>873</v>
      </c>
      <c r="G885" s="210"/>
      <c r="H885" s="213" t="s">
        <v>77</v>
      </c>
      <c r="I885" s="214"/>
      <c r="J885" s="210"/>
      <c r="K885" s="210"/>
      <c r="L885" s="215"/>
      <c r="M885" s="216"/>
      <c r="N885" s="217"/>
      <c r="O885" s="217"/>
      <c r="P885" s="217"/>
      <c r="Q885" s="217"/>
      <c r="R885" s="217"/>
      <c r="S885" s="217"/>
      <c r="T885" s="218"/>
      <c r="AT885" s="219" t="s">
        <v>162</v>
      </c>
      <c r="AU885" s="219" t="s">
        <v>90</v>
      </c>
      <c r="AV885" s="12" t="s">
        <v>23</v>
      </c>
      <c r="AW885" s="12" t="s">
        <v>41</v>
      </c>
      <c r="AX885" s="12" t="s">
        <v>79</v>
      </c>
      <c r="AY885" s="219" t="s">
        <v>151</v>
      </c>
    </row>
    <row r="886" spans="2:65" s="13" customFormat="1" ht="27" x14ac:dyDescent="0.3">
      <c r="B886" s="220"/>
      <c r="C886" s="221"/>
      <c r="D886" s="207" t="s">
        <v>162</v>
      </c>
      <c r="E886" s="232" t="s">
        <v>77</v>
      </c>
      <c r="F886" s="233" t="s">
        <v>874</v>
      </c>
      <c r="G886" s="221"/>
      <c r="H886" s="234">
        <v>207.9</v>
      </c>
      <c r="I886" s="226"/>
      <c r="J886" s="221"/>
      <c r="K886" s="221"/>
      <c r="L886" s="227"/>
      <c r="M886" s="228"/>
      <c r="N886" s="229"/>
      <c r="O886" s="229"/>
      <c r="P886" s="229"/>
      <c r="Q886" s="229"/>
      <c r="R886" s="229"/>
      <c r="S886" s="229"/>
      <c r="T886" s="230"/>
      <c r="AT886" s="231" t="s">
        <v>162</v>
      </c>
      <c r="AU886" s="231" t="s">
        <v>90</v>
      </c>
      <c r="AV886" s="13" t="s">
        <v>90</v>
      </c>
      <c r="AW886" s="13" t="s">
        <v>41</v>
      </c>
      <c r="AX886" s="13" t="s">
        <v>79</v>
      </c>
      <c r="AY886" s="231" t="s">
        <v>151</v>
      </c>
    </row>
    <row r="887" spans="2:65" s="12" customFormat="1" x14ac:dyDescent="0.3">
      <c r="B887" s="209"/>
      <c r="C887" s="210"/>
      <c r="D887" s="207" t="s">
        <v>162</v>
      </c>
      <c r="E887" s="211" t="s">
        <v>77</v>
      </c>
      <c r="F887" s="212" t="s">
        <v>875</v>
      </c>
      <c r="G887" s="210"/>
      <c r="H887" s="213" t="s">
        <v>77</v>
      </c>
      <c r="I887" s="214"/>
      <c r="J887" s="210"/>
      <c r="K887" s="210"/>
      <c r="L887" s="215"/>
      <c r="M887" s="216"/>
      <c r="N887" s="217"/>
      <c r="O887" s="217"/>
      <c r="P887" s="217"/>
      <c r="Q887" s="217"/>
      <c r="R887" s="217"/>
      <c r="S887" s="217"/>
      <c r="T887" s="218"/>
      <c r="AT887" s="219" t="s">
        <v>162</v>
      </c>
      <c r="AU887" s="219" t="s">
        <v>90</v>
      </c>
      <c r="AV887" s="12" t="s">
        <v>23</v>
      </c>
      <c r="AW887" s="12" t="s">
        <v>41</v>
      </c>
      <c r="AX887" s="12" t="s">
        <v>79</v>
      </c>
      <c r="AY887" s="219" t="s">
        <v>151</v>
      </c>
    </row>
    <row r="888" spans="2:65" s="13" customFormat="1" x14ac:dyDescent="0.3">
      <c r="B888" s="220"/>
      <c r="C888" s="221"/>
      <c r="D888" s="207" t="s">
        <v>162</v>
      </c>
      <c r="E888" s="232" t="s">
        <v>77</v>
      </c>
      <c r="F888" s="233" t="s">
        <v>876</v>
      </c>
      <c r="G888" s="221"/>
      <c r="H888" s="234">
        <v>36.299999999999997</v>
      </c>
      <c r="I888" s="226"/>
      <c r="J888" s="221"/>
      <c r="K888" s="221"/>
      <c r="L888" s="227"/>
      <c r="M888" s="228"/>
      <c r="N888" s="229"/>
      <c r="O888" s="229"/>
      <c r="P888" s="229"/>
      <c r="Q888" s="229"/>
      <c r="R888" s="229"/>
      <c r="S888" s="229"/>
      <c r="T888" s="230"/>
      <c r="AT888" s="231" t="s">
        <v>162</v>
      </c>
      <c r="AU888" s="231" t="s">
        <v>90</v>
      </c>
      <c r="AV888" s="13" t="s">
        <v>90</v>
      </c>
      <c r="AW888" s="13" t="s">
        <v>41</v>
      </c>
      <c r="AX888" s="13" t="s">
        <v>79</v>
      </c>
      <c r="AY888" s="231" t="s">
        <v>151</v>
      </c>
    </row>
    <row r="889" spans="2:65" s="14" customFormat="1" x14ac:dyDescent="0.3">
      <c r="B889" s="235"/>
      <c r="C889" s="236"/>
      <c r="D889" s="222" t="s">
        <v>162</v>
      </c>
      <c r="E889" s="237" t="s">
        <v>77</v>
      </c>
      <c r="F889" s="238" t="s">
        <v>174</v>
      </c>
      <c r="G889" s="236"/>
      <c r="H889" s="239">
        <v>244.2</v>
      </c>
      <c r="I889" s="240"/>
      <c r="J889" s="236"/>
      <c r="K889" s="236"/>
      <c r="L889" s="241"/>
      <c r="M889" s="242"/>
      <c r="N889" s="243"/>
      <c r="O889" s="243"/>
      <c r="P889" s="243"/>
      <c r="Q889" s="243"/>
      <c r="R889" s="243"/>
      <c r="S889" s="243"/>
      <c r="T889" s="244"/>
      <c r="AT889" s="245" t="s">
        <v>162</v>
      </c>
      <c r="AU889" s="245" t="s">
        <v>90</v>
      </c>
      <c r="AV889" s="14" t="s">
        <v>158</v>
      </c>
      <c r="AW889" s="14" t="s">
        <v>41</v>
      </c>
      <c r="AX889" s="14" t="s">
        <v>23</v>
      </c>
      <c r="AY889" s="245" t="s">
        <v>151</v>
      </c>
    </row>
    <row r="890" spans="2:65" s="1" customFormat="1" ht="22.5" customHeight="1" x14ac:dyDescent="0.3">
      <c r="B890" s="36"/>
      <c r="C890" s="195" t="s">
        <v>877</v>
      </c>
      <c r="D890" s="195" t="s">
        <v>153</v>
      </c>
      <c r="E890" s="196" t="s">
        <v>878</v>
      </c>
      <c r="F890" s="197" t="s">
        <v>879</v>
      </c>
      <c r="G890" s="198" t="s">
        <v>156</v>
      </c>
      <c r="H890" s="199">
        <v>21.62</v>
      </c>
      <c r="I890" s="200"/>
      <c r="J890" s="201">
        <f>ROUND(I890*H890,2)</f>
        <v>0</v>
      </c>
      <c r="K890" s="197" t="s">
        <v>157</v>
      </c>
      <c r="L890" s="56"/>
      <c r="M890" s="202" t="s">
        <v>77</v>
      </c>
      <c r="N890" s="203" t="s">
        <v>50</v>
      </c>
      <c r="O890" s="37"/>
      <c r="P890" s="204">
        <f>O890*H890</f>
        <v>0</v>
      </c>
      <c r="Q890" s="204">
        <v>0</v>
      </c>
      <c r="R890" s="204">
        <f>Q890*H890</f>
        <v>0</v>
      </c>
      <c r="S890" s="204">
        <v>0.26100000000000001</v>
      </c>
      <c r="T890" s="205">
        <f>S890*H890</f>
        <v>5.6428200000000004</v>
      </c>
      <c r="AR890" s="19" t="s">
        <v>158</v>
      </c>
      <c r="AT890" s="19" t="s">
        <v>153</v>
      </c>
      <c r="AU890" s="19" t="s">
        <v>90</v>
      </c>
      <c r="AY890" s="19" t="s">
        <v>151</v>
      </c>
      <c r="BE890" s="206">
        <f>IF(N890="základní",J890,0)</f>
        <v>0</v>
      </c>
      <c r="BF890" s="206">
        <f>IF(N890="snížená",J890,0)</f>
        <v>0</v>
      </c>
      <c r="BG890" s="206">
        <f>IF(N890="zákl. přenesená",J890,0)</f>
        <v>0</v>
      </c>
      <c r="BH890" s="206">
        <f>IF(N890="sníž. přenesená",J890,0)</f>
        <v>0</v>
      </c>
      <c r="BI890" s="206">
        <f>IF(N890="nulová",J890,0)</f>
        <v>0</v>
      </c>
      <c r="BJ890" s="19" t="s">
        <v>90</v>
      </c>
      <c r="BK890" s="206">
        <f>ROUND(I890*H890,2)</f>
        <v>0</v>
      </c>
      <c r="BL890" s="19" t="s">
        <v>158</v>
      </c>
      <c r="BM890" s="19" t="s">
        <v>880</v>
      </c>
    </row>
    <row r="891" spans="2:65" s="1" customFormat="1" ht="27" x14ac:dyDescent="0.3">
      <c r="B891" s="36"/>
      <c r="C891" s="58"/>
      <c r="D891" s="207" t="s">
        <v>160</v>
      </c>
      <c r="E891" s="58"/>
      <c r="F891" s="208" t="s">
        <v>881</v>
      </c>
      <c r="G891" s="58"/>
      <c r="H891" s="58"/>
      <c r="I891" s="163"/>
      <c r="J891" s="58"/>
      <c r="K891" s="58"/>
      <c r="L891" s="56"/>
      <c r="M891" s="73"/>
      <c r="N891" s="37"/>
      <c r="O891" s="37"/>
      <c r="P891" s="37"/>
      <c r="Q891" s="37"/>
      <c r="R891" s="37"/>
      <c r="S891" s="37"/>
      <c r="T891" s="74"/>
      <c r="AT891" s="19" t="s">
        <v>160</v>
      </c>
      <c r="AU891" s="19" t="s">
        <v>90</v>
      </c>
    </row>
    <row r="892" spans="2:65" s="12" customFormat="1" x14ac:dyDescent="0.3">
      <c r="B892" s="209"/>
      <c r="C892" s="210"/>
      <c r="D892" s="207" t="s">
        <v>162</v>
      </c>
      <c r="E892" s="211" t="s">
        <v>77</v>
      </c>
      <c r="F892" s="212" t="s">
        <v>163</v>
      </c>
      <c r="G892" s="210"/>
      <c r="H892" s="213" t="s">
        <v>77</v>
      </c>
      <c r="I892" s="214"/>
      <c r="J892" s="210"/>
      <c r="K892" s="210"/>
      <c r="L892" s="215"/>
      <c r="M892" s="216"/>
      <c r="N892" s="217"/>
      <c r="O892" s="217"/>
      <c r="P892" s="217"/>
      <c r="Q892" s="217"/>
      <c r="R892" s="217"/>
      <c r="S892" s="217"/>
      <c r="T892" s="218"/>
      <c r="AT892" s="219" t="s">
        <v>162</v>
      </c>
      <c r="AU892" s="219" t="s">
        <v>90</v>
      </c>
      <c r="AV892" s="12" t="s">
        <v>23</v>
      </c>
      <c r="AW892" s="12" t="s">
        <v>41</v>
      </c>
      <c r="AX892" s="12" t="s">
        <v>79</v>
      </c>
      <c r="AY892" s="219" t="s">
        <v>151</v>
      </c>
    </row>
    <row r="893" spans="2:65" s="12" customFormat="1" x14ac:dyDescent="0.3">
      <c r="B893" s="209"/>
      <c r="C893" s="210"/>
      <c r="D893" s="207" t="s">
        <v>162</v>
      </c>
      <c r="E893" s="211" t="s">
        <v>77</v>
      </c>
      <c r="F893" s="212" t="s">
        <v>882</v>
      </c>
      <c r="G893" s="210"/>
      <c r="H893" s="213" t="s">
        <v>77</v>
      </c>
      <c r="I893" s="214"/>
      <c r="J893" s="210"/>
      <c r="K893" s="210"/>
      <c r="L893" s="215"/>
      <c r="M893" s="216"/>
      <c r="N893" s="217"/>
      <c r="O893" s="217"/>
      <c r="P893" s="217"/>
      <c r="Q893" s="217"/>
      <c r="R893" s="217"/>
      <c r="S893" s="217"/>
      <c r="T893" s="218"/>
      <c r="AT893" s="219" t="s">
        <v>162</v>
      </c>
      <c r="AU893" s="219" t="s">
        <v>90</v>
      </c>
      <c r="AV893" s="12" t="s">
        <v>23</v>
      </c>
      <c r="AW893" s="12" t="s">
        <v>41</v>
      </c>
      <c r="AX893" s="12" t="s">
        <v>79</v>
      </c>
      <c r="AY893" s="219" t="s">
        <v>151</v>
      </c>
    </row>
    <row r="894" spans="2:65" s="13" customFormat="1" x14ac:dyDescent="0.3">
      <c r="B894" s="220"/>
      <c r="C894" s="221"/>
      <c r="D894" s="207" t="s">
        <v>162</v>
      </c>
      <c r="E894" s="232" t="s">
        <v>77</v>
      </c>
      <c r="F894" s="233" t="s">
        <v>263</v>
      </c>
      <c r="G894" s="221"/>
      <c r="H894" s="234">
        <v>17.16</v>
      </c>
      <c r="I894" s="226"/>
      <c r="J894" s="221"/>
      <c r="K894" s="221"/>
      <c r="L894" s="227"/>
      <c r="M894" s="228"/>
      <c r="N894" s="229"/>
      <c r="O894" s="229"/>
      <c r="P894" s="229"/>
      <c r="Q894" s="229"/>
      <c r="R894" s="229"/>
      <c r="S894" s="229"/>
      <c r="T894" s="230"/>
      <c r="AT894" s="231" t="s">
        <v>162</v>
      </c>
      <c r="AU894" s="231" t="s">
        <v>90</v>
      </c>
      <c r="AV894" s="13" t="s">
        <v>90</v>
      </c>
      <c r="AW894" s="13" t="s">
        <v>41</v>
      </c>
      <c r="AX894" s="13" t="s">
        <v>79</v>
      </c>
      <c r="AY894" s="231" t="s">
        <v>151</v>
      </c>
    </row>
    <row r="895" spans="2:65" s="13" customFormat="1" x14ac:dyDescent="0.3">
      <c r="B895" s="220"/>
      <c r="C895" s="221"/>
      <c r="D895" s="207" t="s">
        <v>162</v>
      </c>
      <c r="E895" s="232" t="s">
        <v>77</v>
      </c>
      <c r="F895" s="233" t="s">
        <v>883</v>
      </c>
      <c r="G895" s="221"/>
      <c r="H895" s="234">
        <v>4.46</v>
      </c>
      <c r="I895" s="226"/>
      <c r="J895" s="221"/>
      <c r="K895" s="221"/>
      <c r="L895" s="227"/>
      <c r="M895" s="228"/>
      <c r="N895" s="229"/>
      <c r="O895" s="229"/>
      <c r="P895" s="229"/>
      <c r="Q895" s="229"/>
      <c r="R895" s="229"/>
      <c r="S895" s="229"/>
      <c r="T895" s="230"/>
      <c r="AT895" s="231" t="s">
        <v>162</v>
      </c>
      <c r="AU895" s="231" t="s">
        <v>90</v>
      </c>
      <c r="AV895" s="13" t="s">
        <v>90</v>
      </c>
      <c r="AW895" s="13" t="s">
        <v>41</v>
      </c>
      <c r="AX895" s="13" t="s">
        <v>79</v>
      </c>
      <c r="AY895" s="231" t="s">
        <v>151</v>
      </c>
    </row>
    <row r="896" spans="2:65" s="14" customFormat="1" x14ac:dyDescent="0.3">
      <c r="B896" s="235"/>
      <c r="C896" s="236"/>
      <c r="D896" s="222" t="s">
        <v>162</v>
      </c>
      <c r="E896" s="237" t="s">
        <v>77</v>
      </c>
      <c r="F896" s="238" t="s">
        <v>174</v>
      </c>
      <c r="G896" s="236"/>
      <c r="H896" s="239">
        <v>21.62</v>
      </c>
      <c r="I896" s="240"/>
      <c r="J896" s="236"/>
      <c r="K896" s="236"/>
      <c r="L896" s="241"/>
      <c r="M896" s="242"/>
      <c r="N896" s="243"/>
      <c r="O896" s="243"/>
      <c r="P896" s="243"/>
      <c r="Q896" s="243"/>
      <c r="R896" s="243"/>
      <c r="S896" s="243"/>
      <c r="T896" s="244"/>
      <c r="AT896" s="245" t="s">
        <v>162</v>
      </c>
      <c r="AU896" s="245" t="s">
        <v>90</v>
      </c>
      <c r="AV896" s="14" t="s">
        <v>158</v>
      </c>
      <c r="AW896" s="14" t="s">
        <v>41</v>
      </c>
      <c r="AX896" s="14" t="s">
        <v>23</v>
      </c>
      <c r="AY896" s="245" t="s">
        <v>151</v>
      </c>
    </row>
    <row r="897" spans="2:65" s="1" customFormat="1" ht="31.5" customHeight="1" x14ac:dyDescent="0.3">
      <c r="B897" s="36"/>
      <c r="C897" s="195" t="s">
        <v>884</v>
      </c>
      <c r="D897" s="195" t="s">
        <v>153</v>
      </c>
      <c r="E897" s="196" t="s">
        <v>885</v>
      </c>
      <c r="F897" s="197" t="s">
        <v>886</v>
      </c>
      <c r="G897" s="198" t="s">
        <v>156</v>
      </c>
      <c r="H897" s="199">
        <v>5.6479999999999997</v>
      </c>
      <c r="I897" s="200"/>
      <c r="J897" s="201">
        <f>ROUND(I897*H897,2)</f>
        <v>0</v>
      </c>
      <c r="K897" s="197" t="s">
        <v>157</v>
      </c>
      <c r="L897" s="56"/>
      <c r="M897" s="202" t="s">
        <v>77</v>
      </c>
      <c r="N897" s="203" t="s">
        <v>50</v>
      </c>
      <c r="O897" s="37"/>
      <c r="P897" s="204">
        <f>O897*H897</f>
        <v>0</v>
      </c>
      <c r="Q897" s="204">
        <v>0</v>
      </c>
      <c r="R897" s="204">
        <f>Q897*H897</f>
        <v>0</v>
      </c>
      <c r="S897" s="204">
        <v>5.8999999999999997E-2</v>
      </c>
      <c r="T897" s="205">
        <f>S897*H897</f>
        <v>0.33323199999999997</v>
      </c>
      <c r="AR897" s="19" t="s">
        <v>158</v>
      </c>
      <c r="AT897" s="19" t="s">
        <v>153</v>
      </c>
      <c r="AU897" s="19" t="s">
        <v>90</v>
      </c>
      <c r="AY897" s="19" t="s">
        <v>151</v>
      </c>
      <c r="BE897" s="206">
        <f>IF(N897="základní",J897,0)</f>
        <v>0</v>
      </c>
      <c r="BF897" s="206">
        <f>IF(N897="snížená",J897,0)</f>
        <v>0</v>
      </c>
      <c r="BG897" s="206">
        <f>IF(N897="zákl. přenesená",J897,0)</f>
        <v>0</v>
      </c>
      <c r="BH897" s="206">
        <f>IF(N897="sníž. přenesená",J897,0)</f>
        <v>0</v>
      </c>
      <c r="BI897" s="206">
        <f>IF(N897="nulová",J897,0)</f>
        <v>0</v>
      </c>
      <c r="BJ897" s="19" t="s">
        <v>90</v>
      </c>
      <c r="BK897" s="206">
        <f>ROUND(I897*H897,2)</f>
        <v>0</v>
      </c>
      <c r="BL897" s="19" t="s">
        <v>158</v>
      </c>
      <c r="BM897" s="19" t="s">
        <v>887</v>
      </c>
    </row>
    <row r="898" spans="2:65" s="1" customFormat="1" ht="27" x14ac:dyDescent="0.3">
      <c r="B898" s="36"/>
      <c r="C898" s="58"/>
      <c r="D898" s="207" t="s">
        <v>160</v>
      </c>
      <c r="E898" s="58"/>
      <c r="F898" s="208" t="s">
        <v>888</v>
      </c>
      <c r="G898" s="58"/>
      <c r="H898" s="58"/>
      <c r="I898" s="163"/>
      <c r="J898" s="58"/>
      <c r="K898" s="58"/>
      <c r="L898" s="56"/>
      <c r="M898" s="73"/>
      <c r="N898" s="37"/>
      <c r="O898" s="37"/>
      <c r="P898" s="37"/>
      <c r="Q898" s="37"/>
      <c r="R898" s="37"/>
      <c r="S898" s="37"/>
      <c r="T898" s="74"/>
      <c r="AT898" s="19" t="s">
        <v>160</v>
      </c>
      <c r="AU898" s="19" t="s">
        <v>90</v>
      </c>
    </row>
    <row r="899" spans="2:65" s="12" customFormat="1" x14ac:dyDescent="0.3">
      <c r="B899" s="209"/>
      <c r="C899" s="210"/>
      <c r="D899" s="207" t="s">
        <v>162</v>
      </c>
      <c r="E899" s="211" t="s">
        <v>77</v>
      </c>
      <c r="F899" s="212" t="s">
        <v>163</v>
      </c>
      <c r="G899" s="210"/>
      <c r="H899" s="213" t="s">
        <v>77</v>
      </c>
      <c r="I899" s="214"/>
      <c r="J899" s="210"/>
      <c r="K899" s="210"/>
      <c r="L899" s="215"/>
      <c r="M899" s="216"/>
      <c r="N899" s="217"/>
      <c r="O899" s="217"/>
      <c r="P899" s="217"/>
      <c r="Q899" s="217"/>
      <c r="R899" s="217"/>
      <c r="S899" s="217"/>
      <c r="T899" s="218"/>
      <c r="AT899" s="219" t="s">
        <v>162</v>
      </c>
      <c r="AU899" s="219" t="s">
        <v>90</v>
      </c>
      <c r="AV899" s="12" t="s">
        <v>23</v>
      </c>
      <c r="AW899" s="12" t="s">
        <v>41</v>
      </c>
      <c r="AX899" s="12" t="s">
        <v>79</v>
      </c>
      <c r="AY899" s="219" t="s">
        <v>151</v>
      </c>
    </row>
    <row r="900" spans="2:65" s="12" customFormat="1" x14ac:dyDescent="0.3">
      <c r="B900" s="209"/>
      <c r="C900" s="210"/>
      <c r="D900" s="207" t="s">
        <v>162</v>
      </c>
      <c r="E900" s="211" t="s">
        <v>77</v>
      </c>
      <c r="F900" s="212" t="s">
        <v>889</v>
      </c>
      <c r="G900" s="210"/>
      <c r="H900" s="213" t="s">
        <v>77</v>
      </c>
      <c r="I900" s="214"/>
      <c r="J900" s="210"/>
      <c r="K900" s="210"/>
      <c r="L900" s="215"/>
      <c r="M900" s="216"/>
      <c r="N900" s="217"/>
      <c r="O900" s="217"/>
      <c r="P900" s="217"/>
      <c r="Q900" s="217"/>
      <c r="R900" s="217"/>
      <c r="S900" s="217"/>
      <c r="T900" s="218"/>
      <c r="AT900" s="219" t="s">
        <v>162</v>
      </c>
      <c r="AU900" s="219" t="s">
        <v>90</v>
      </c>
      <c r="AV900" s="12" t="s">
        <v>23</v>
      </c>
      <c r="AW900" s="12" t="s">
        <v>41</v>
      </c>
      <c r="AX900" s="12" t="s">
        <v>79</v>
      </c>
      <c r="AY900" s="219" t="s">
        <v>151</v>
      </c>
    </row>
    <row r="901" spans="2:65" s="13" customFormat="1" x14ac:dyDescent="0.3">
      <c r="B901" s="220"/>
      <c r="C901" s="221"/>
      <c r="D901" s="222" t="s">
        <v>162</v>
      </c>
      <c r="E901" s="223" t="s">
        <v>77</v>
      </c>
      <c r="F901" s="224" t="s">
        <v>890</v>
      </c>
      <c r="G901" s="221"/>
      <c r="H901" s="225">
        <v>5.6479999999999997</v>
      </c>
      <c r="I901" s="226"/>
      <c r="J901" s="221"/>
      <c r="K901" s="221"/>
      <c r="L901" s="227"/>
      <c r="M901" s="228"/>
      <c r="N901" s="229"/>
      <c r="O901" s="229"/>
      <c r="P901" s="229"/>
      <c r="Q901" s="229"/>
      <c r="R901" s="229"/>
      <c r="S901" s="229"/>
      <c r="T901" s="230"/>
      <c r="AT901" s="231" t="s">
        <v>162</v>
      </c>
      <c r="AU901" s="231" t="s">
        <v>90</v>
      </c>
      <c r="AV901" s="13" t="s">
        <v>90</v>
      </c>
      <c r="AW901" s="13" t="s">
        <v>41</v>
      </c>
      <c r="AX901" s="13" t="s">
        <v>23</v>
      </c>
      <c r="AY901" s="231" t="s">
        <v>151</v>
      </c>
    </row>
    <row r="902" spans="2:65" s="1" customFormat="1" ht="22.5" customHeight="1" x14ac:dyDescent="0.3">
      <c r="B902" s="36"/>
      <c r="C902" s="195" t="s">
        <v>891</v>
      </c>
      <c r="D902" s="195" t="s">
        <v>153</v>
      </c>
      <c r="E902" s="196" t="s">
        <v>892</v>
      </c>
      <c r="F902" s="197" t="s">
        <v>893</v>
      </c>
      <c r="G902" s="198" t="s">
        <v>156</v>
      </c>
      <c r="H902" s="199">
        <v>1084.5830000000001</v>
      </c>
      <c r="I902" s="200"/>
      <c r="J902" s="201">
        <f>ROUND(I902*H902,2)</f>
        <v>0</v>
      </c>
      <c r="K902" s="197" t="s">
        <v>157</v>
      </c>
      <c r="L902" s="56"/>
      <c r="M902" s="202" t="s">
        <v>77</v>
      </c>
      <c r="N902" s="203" t="s">
        <v>50</v>
      </c>
      <c r="O902" s="37"/>
      <c r="P902" s="204">
        <f>O902*H902</f>
        <v>0</v>
      </c>
      <c r="Q902" s="204">
        <v>0</v>
      </c>
      <c r="R902" s="204">
        <f>Q902*H902</f>
        <v>0</v>
      </c>
      <c r="S902" s="204">
        <v>5.0000000000000001E-3</v>
      </c>
      <c r="T902" s="205">
        <f>S902*H902</f>
        <v>5.4229150000000006</v>
      </c>
      <c r="AR902" s="19" t="s">
        <v>158</v>
      </c>
      <c r="AT902" s="19" t="s">
        <v>153</v>
      </c>
      <c r="AU902" s="19" t="s">
        <v>90</v>
      </c>
      <c r="AY902" s="19" t="s">
        <v>151</v>
      </c>
      <c r="BE902" s="206">
        <f>IF(N902="základní",J902,0)</f>
        <v>0</v>
      </c>
      <c r="BF902" s="206">
        <f>IF(N902="snížená",J902,0)</f>
        <v>0</v>
      </c>
      <c r="BG902" s="206">
        <f>IF(N902="zákl. přenesená",J902,0)</f>
        <v>0</v>
      </c>
      <c r="BH902" s="206">
        <f>IF(N902="sníž. přenesená",J902,0)</f>
        <v>0</v>
      </c>
      <c r="BI902" s="206">
        <f>IF(N902="nulová",J902,0)</f>
        <v>0</v>
      </c>
      <c r="BJ902" s="19" t="s">
        <v>90</v>
      </c>
      <c r="BK902" s="206">
        <f>ROUND(I902*H902,2)</f>
        <v>0</v>
      </c>
      <c r="BL902" s="19" t="s">
        <v>158</v>
      </c>
      <c r="BM902" s="19" t="s">
        <v>894</v>
      </c>
    </row>
    <row r="903" spans="2:65" s="1" customFormat="1" ht="27" x14ac:dyDescent="0.3">
      <c r="B903" s="36"/>
      <c r="C903" s="58"/>
      <c r="D903" s="207" t="s">
        <v>160</v>
      </c>
      <c r="E903" s="58"/>
      <c r="F903" s="208" t="s">
        <v>895</v>
      </c>
      <c r="G903" s="58"/>
      <c r="H903" s="58"/>
      <c r="I903" s="163"/>
      <c r="J903" s="58"/>
      <c r="K903" s="58"/>
      <c r="L903" s="56"/>
      <c r="M903" s="73"/>
      <c r="N903" s="37"/>
      <c r="O903" s="37"/>
      <c r="P903" s="37"/>
      <c r="Q903" s="37"/>
      <c r="R903" s="37"/>
      <c r="S903" s="37"/>
      <c r="T903" s="74"/>
      <c r="AT903" s="19" t="s">
        <v>160</v>
      </c>
      <c r="AU903" s="19" t="s">
        <v>90</v>
      </c>
    </row>
    <row r="904" spans="2:65" s="12" customFormat="1" x14ac:dyDescent="0.3">
      <c r="B904" s="209"/>
      <c r="C904" s="210"/>
      <c r="D904" s="207" t="s">
        <v>162</v>
      </c>
      <c r="E904" s="211" t="s">
        <v>77</v>
      </c>
      <c r="F904" s="212" t="s">
        <v>204</v>
      </c>
      <c r="G904" s="210"/>
      <c r="H904" s="213" t="s">
        <v>77</v>
      </c>
      <c r="I904" s="214"/>
      <c r="J904" s="210"/>
      <c r="K904" s="210"/>
      <c r="L904" s="215"/>
      <c r="M904" s="216"/>
      <c r="N904" s="217"/>
      <c r="O904" s="217"/>
      <c r="P904" s="217"/>
      <c r="Q904" s="217"/>
      <c r="R904" s="217"/>
      <c r="S904" s="217"/>
      <c r="T904" s="218"/>
      <c r="AT904" s="219" t="s">
        <v>162</v>
      </c>
      <c r="AU904" s="219" t="s">
        <v>90</v>
      </c>
      <c r="AV904" s="12" t="s">
        <v>23</v>
      </c>
      <c r="AW904" s="12" t="s">
        <v>41</v>
      </c>
      <c r="AX904" s="12" t="s">
        <v>79</v>
      </c>
      <c r="AY904" s="219" t="s">
        <v>151</v>
      </c>
    </row>
    <row r="905" spans="2:65" s="12" customFormat="1" x14ac:dyDescent="0.3">
      <c r="B905" s="209"/>
      <c r="C905" s="210"/>
      <c r="D905" s="207" t="s">
        <v>162</v>
      </c>
      <c r="E905" s="211" t="s">
        <v>77</v>
      </c>
      <c r="F905" s="212" t="s">
        <v>658</v>
      </c>
      <c r="G905" s="210"/>
      <c r="H905" s="213" t="s">
        <v>77</v>
      </c>
      <c r="I905" s="214"/>
      <c r="J905" s="210"/>
      <c r="K905" s="210"/>
      <c r="L905" s="215"/>
      <c r="M905" s="216"/>
      <c r="N905" s="217"/>
      <c r="O905" s="217"/>
      <c r="P905" s="217"/>
      <c r="Q905" s="217"/>
      <c r="R905" s="217"/>
      <c r="S905" s="217"/>
      <c r="T905" s="218"/>
      <c r="AT905" s="219" t="s">
        <v>162</v>
      </c>
      <c r="AU905" s="219" t="s">
        <v>90</v>
      </c>
      <c r="AV905" s="12" t="s">
        <v>23</v>
      </c>
      <c r="AW905" s="12" t="s">
        <v>41</v>
      </c>
      <c r="AX905" s="12" t="s">
        <v>79</v>
      </c>
      <c r="AY905" s="219" t="s">
        <v>151</v>
      </c>
    </row>
    <row r="906" spans="2:65" s="13" customFormat="1" x14ac:dyDescent="0.3">
      <c r="B906" s="220"/>
      <c r="C906" s="221"/>
      <c r="D906" s="222" t="s">
        <v>162</v>
      </c>
      <c r="E906" s="223" t="s">
        <v>77</v>
      </c>
      <c r="F906" s="224" t="s">
        <v>659</v>
      </c>
      <c r="G906" s="221"/>
      <c r="H906" s="225">
        <v>1084.5830000000001</v>
      </c>
      <c r="I906" s="226"/>
      <c r="J906" s="221"/>
      <c r="K906" s="221"/>
      <c r="L906" s="227"/>
      <c r="M906" s="228"/>
      <c r="N906" s="229"/>
      <c r="O906" s="229"/>
      <c r="P906" s="229"/>
      <c r="Q906" s="229"/>
      <c r="R906" s="229"/>
      <c r="S906" s="229"/>
      <c r="T906" s="230"/>
      <c r="AT906" s="231" t="s">
        <v>162</v>
      </c>
      <c r="AU906" s="231" t="s">
        <v>90</v>
      </c>
      <c r="AV906" s="13" t="s">
        <v>90</v>
      </c>
      <c r="AW906" s="13" t="s">
        <v>41</v>
      </c>
      <c r="AX906" s="13" t="s">
        <v>23</v>
      </c>
      <c r="AY906" s="231" t="s">
        <v>151</v>
      </c>
    </row>
    <row r="907" spans="2:65" s="1" customFormat="1" ht="22.5" customHeight="1" x14ac:dyDescent="0.3">
      <c r="B907" s="36"/>
      <c r="C907" s="195" t="s">
        <v>896</v>
      </c>
      <c r="D907" s="195" t="s">
        <v>153</v>
      </c>
      <c r="E907" s="196" t="s">
        <v>897</v>
      </c>
      <c r="F907" s="197" t="s">
        <v>898</v>
      </c>
      <c r="G907" s="198" t="s">
        <v>156</v>
      </c>
      <c r="H907" s="199">
        <v>21.62</v>
      </c>
      <c r="I907" s="200"/>
      <c r="J907" s="201">
        <f>ROUND(I907*H907,2)</f>
        <v>0</v>
      </c>
      <c r="K907" s="197" t="s">
        <v>157</v>
      </c>
      <c r="L907" s="56"/>
      <c r="M907" s="202" t="s">
        <v>77</v>
      </c>
      <c r="N907" s="203" t="s">
        <v>50</v>
      </c>
      <c r="O907" s="37"/>
      <c r="P907" s="204">
        <f>O907*H907</f>
        <v>0</v>
      </c>
      <c r="Q907" s="204">
        <v>0</v>
      </c>
      <c r="R907" s="204">
        <f>Q907*H907</f>
        <v>0</v>
      </c>
      <c r="S907" s="204">
        <v>0</v>
      </c>
      <c r="T907" s="205">
        <f>S907*H907</f>
        <v>0</v>
      </c>
      <c r="AR907" s="19" t="s">
        <v>158</v>
      </c>
      <c r="AT907" s="19" t="s">
        <v>153</v>
      </c>
      <c r="AU907" s="19" t="s">
        <v>90</v>
      </c>
      <c r="AY907" s="19" t="s">
        <v>151</v>
      </c>
      <c r="BE907" s="206">
        <f>IF(N907="základní",J907,0)</f>
        <v>0</v>
      </c>
      <c r="BF907" s="206">
        <f>IF(N907="snížená",J907,0)</f>
        <v>0</v>
      </c>
      <c r="BG907" s="206">
        <f>IF(N907="zákl. přenesená",J907,0)</f>
        <v>0</v>
      </c>
      <c r="BH907" s="206">
        <f>IF(N907="sníž. přenesená",J907,0)</f>
        <v>0</v>
      </c>
      <c r="BI907" s="206">
        <f>IF(N907="nulová",J907,0)</f>
        <v>0</v>
      </c>
      <c r="BJ907" s="19" t="s">
        <v>90</v>
      </c>
      <c r="BK907" s="206">
        <f>ROUND(I907*H907,2)</f>
        <v>0</v>
      </c>
      <c r="BL907" s="19" t="s">
        <v>158</v>
      </c>
      <c r="BM907" s="19" t="s">
        <v>899</v>
      </c>
    </row>
    <row r="908" spans="2:65" s="1" customFormat="1" x14ac:dyDescent="0.3">
      <c r="B908" s="36"/>
      <c r="C908" s="58"/>
      <c r="D908" s="207" t="s">
        <v>160</v>
      </c>
      <c r="E908" s="58"/>
      <c r="F908" s="208" t="s">
        <v>900</v>
      </c>
      <c r="G908" s="58"/>
      <c r="H908" s="58"/>
      <c r="I908" s="163"/>
      <c r="J908" s="58"/>
      <c r="K908" s="58"/>
      <c r="L908" s="56"/>
      <c r="M908" s="73"/>
      <c r="N908" s="37"/>
      <c r="O908" s="37"/>
      <c r="P908" s="37"/>
      <c r="Q908" s="37"/>
      <c r="R908" s="37"/>
      <c r="S908" s="37"/>
      <c r="T908" s="74"/>
      <c r="AT908" s="19" t="s">
        <v>160</v>
      </c>
      <c r="AU908" s="19" t="s">
        <v>90</v>
      </c>
    </row>
    <row r="909" spans="2:65" s="12" customFormat="1" x14ac:dyDescent="0.3">
      <c r="B909" s="209"/>
      <c r="C909" s="210"/>
      <c r="D909" s="207" t="s">
        <v>162</v>
      </c>
      <c r="E909" s="211" t="s">
        <v>77</v>
      </c>
      <c r="F909" s="212" t="s">
        <v>163</v>
      </c>
      <c r="G909" s="210"/>
      <c r="H909" s="213" t="s">
        <v>77</v>
      </c>
      <c r="I909" s="214"/>
      <c r="J909" s="210"/>
      <c r="K909" s="210"/>
      <c r="L909" s="215"/>
      <c r="M909" s="216"/>
      <c r="N909" s="217"/>
      <c r="O909" s="217"/>
      <c r="P909" s="217"/>
      <c r="Q909" s="217"/>
      <c r="R909" s="217"/>
      <c r="S909" s="217"/>
      <c r="T909" s="218"/>
      <c r="AT909" s="219" t="s">
        <v>162</v>
      </c>
      <c r="AU909" s="219" t="s">
        <v>90</v>
      </c>
      <c r="AV909" s="12" t="s">
        <v>23</v>
      </c>
      <c r="AW909" s="12" t="s">
        <v>41</v>
      </c>
      <c r="AX909" s="12" t="s">
        <v>79</v>
      </c>
      <c r="AY909" s="219" t="s">
        <v>151</v>
      </c>
    </row>
    <row r="910" spans="2:65" s="12" customFormat="1" x14ac:dyDescent="0.3">
      <c r="B910" s="209"/>
      <c r="C910" s="210"/>
      <c r="D910" s="207" t="s">
        <v>162</v>
      </c>
      <c r="E910" s="211" t="s">
        <v>77</v>
      </c>
      <c r="F910" s="212" t="s">
        <v>901</v>
      </c>
      <c r="G910" s="210"/>
      <c r="H910" s="213" t="s">
        <v>77</v>
      </c>
      <c r="I910" s="214"/>
      <c r="J910" s="210"/>
      <c r="K910" s="210"/>
      <c r="L910" s="215"/>
      <c r="M910" s="216"/>
      <c r="N910" s="217"/>
      <c r="O910" s="217"/>
      <c r="P910" s="217"/>
      <c r="Q910" s="217"/>
      <c r="R910" s="217"/>
      <c r="S910" s="217"/>
      <c r="T910" s="218"/>
      <c r="AT910" s="219" t="s">
        <v>162</v>
      </c>
      <c r="AU910" s="219" t="s">
        <v>90</v>
      </c>
      <c r="AV910" s="12" t="s">
        <v>23</v>
      </c>
      <c r="AW910" s="12" t="s">
        <v>41</v>
      </c>
      <c r="AX910" s="12" t="s">
        <v>79</v>
      </c>
      <c r="AY910" s="219" t="s">
        <v>151</v>
      </c>
    </row>
    <row r="911" spans="2:65" s="13" customFormat="1" x14ac:dyDescent="0.3">
      <c r="B911" s="220"/>
      <c r="C911" s="221"/>
      <c r="D911" s="207" t="s">
        <v>162</v>
      </c>
      <c r="E911" s="232" t="s">
        <v>77</v>
      </c>
      <c r="F911" s="233" t="s">
        <v>263</v>
      </c>
      <c r="G911" s="221"/>
      <c r="H911" s="234">
        <v>17.16</v>
      </c>
      <c r="I911" s="226"/>
      <c r="J911" s="221"/>
      <c r="K911" s="221"/>
      <c r="L911" s="227"/>
      <c r="M911" s="228"/>
      <c r="N911" s="229"/>
      <c r="O911" s="229"/>
      <c r="P911" s="229"/>
      <c r="Q911" s="229"/>
      <c r="R911" s="229"/>
      <c r="S911" s="229"/>
      <c r="T911" s="230"/>
      <c r="AT911" s="231" t="s">
        <v>162</v>
      </c>
      <c r="AU911" s="231" t="s">
        <v>90</v>
      </c>
      <c r="AV911" s="13" t="s">
        <v>90</v>
      </c>
      <c r="AW911" s="13" t="s">
        <v>41</v>
      </c>
      <c r="AX911" s="13" t="s">
        <v>79</v>
      </c>
      <c r="AY911" s="231" t="s">
        <v>151</v>
      </c>
    </row>
    <row r="912" spans="2:65" s="13" customFormat="1" x14ac:dyDescent="0.3">
      <c r="B912" s="220"/>
      <c r="C912" s="221"/>
      <c r="D912" s="207" t="s">
        <v>162</v>
      </c>
      <c r="E912" s="232" t="s">
        <v>77</v>
      </c>
      <c r="F912" s="233" t="s">
        <v>883</v>
      </c>
      <c r="G912" s="221"/>
      <c r="H912" s="234">
        <v>4.46</v>
      </c>
      <c r="I912" s="226"/>
      <c r="J912" s="221"/>
      <c r="K912" s="221"/>
      <c r="L912" s="227"/>
      <c r="M912" s="228"/>
      <c r="N912" s="229"/>
      <c r="O912" s="229"/>
      <c r="P912" s="229"/>
      <c r="Q912" s="229"/>
      <c r="R912" s="229"/>
      <c r="S912" s="229"/>
      <c r="T912" s="230"/>
      <c r="AT912" s="231" t="s">
        <v>162</v>
      </c>
      <c r="AU912" s="231" t="s">
        <v>90</v>
      </c>
      <c r="AV912" s="13" t="s">
        <v>90</v>
      </c>
      <c r="AW912" s="13" t="s">
        <v>41</v>
      </c>
      <c r="AX912" s="13" t="s">
        <v>79</v>
      </c>
      <c r="AY912" s="231" t="s">
        <v>151</v>
      </c>
    </row>
    <row r="913" spans="2:65" s="14" customFormat="1" x14ac:dyDescent="0.3">
      <c r="B913" s="235"/>
      <c r="C913" s="236"/>
      <c r="D913" s="207" t="s">
        <v>162</v>
      </c>
      <c r="E913" s="257" t="s">
        <v>77</v>
      </c>
      <c r="F913" s="258" t="s">
        <v>174</v>
      </c>
      <c r="G913" s="236"/>
      <c r="H913" s="259">
        <v>21.62</v>
      </c>
      <c r="I913" s="240"/>
      <c r="J913" s="236"/>
      <c r="K913" s="236"/>
      <c r="L913" s="241"/>
      <c r="M913" s="242"/>
      <c r="N913" s="243"/>
      <c r="O913" s="243"/>
      <c r="P913" s="243"/>
      <c r="Q913" s="243"/>
      <c r="R913" s="243"/>
      <c r="S913" s="243"/>
      <c r="T913" s="244"/>
      <c r="AT913" s="245" t="s">
        <v>162</v>
      </c>
      <c r="AU913" s="245" t="s">
        <v>90</v>
      </c>
      <c r="AV913" s="14" t="s">
        <v>158</v>
      </c>
      <c r="AW913" s="14" t="s">
        <v>41</v>
      </c>
      <c r="AX913" s="14" t="s">
        <v>23</v>
      </c>
      <c r="AY913" s="245" t="s">
        <v>151</v>
      </c>
    </row>
    <row r="914" spans="2:65" s="11" customFormat="1" ht="29.85" customHeight="1" x14ac:dyDescent="0.3">
      <c r="B914" s="178"/>
      <c r="C914" s="179"/>
      <c r="D914" s="192" t="s">
        <v>78</v>
      </c>
      <c r="E914" s="193" t="s">
        <v>902</v>
      </c>
      <c r="F914" s="193" t="s">
        <v>903</v>
      </c>
      <c r="G914" s="179"/>
      <c r="H914" s="179"/>
      <c r="I914" s="182"/>
      <c r="J914" s="194">
        <f>BK914</f>
        <v>0</v>
      </c>
      <c r="K914" s="179"/>
      <c r="L914" s="184"/>
      <c r="M914" s="185"/>
      <c r="N914" s="186"/>
      <c r="O914" s="186"/>
      <c r="P914" s="187">
        <f>SUM(P915:P923)</f>
        <v>0</v>
      </c>
      <c r="Q914" s="186"/>
      <c r="R914" s="187">
        <f>SUM(R915:R923)</f>
        <v>0</v>
      </c>
      <c r="S914" s="186"/>
      <c r="T914" s="188">
        <f>SUM(T915:T923)</f>
        <v>0</v>
      </c>
      <c r="AR914" s="189" t="s">
        <v>23</v>
      </c>
      <c r="AT914" s="190" t="s">
        <v>78</v>
      </c>
      <c r="AU914" s="190" t="s">
        <v>23</v>
      </c>
      <c r="AY914" s="189" t="s">
        <v>151</v>
      </c>
      <c r="BK914" s="191">
        <f>SUM(BK915:BK923)</f>
        <v>0</v>
      </c>
    </row>
    <row r="915" spans="2:65" s="1" customFormat="1" ht="31.5" customHeight="1" x14ac:dyDescent="0.3">
      <c r="B915" s="36"/>
      <c r="C915" s="195" t="s">
        <v>904</v>
      </c>
      <c r="D915" s="195" t="s">
        <v>153</v>
      </c>
      <c r="E915" s="196" t="s">
        <v>905</v>
      </c>
      <c r="F915" s="197" t="s">
        <v>906</v>
      </c>
      <c r="G915" s="198" t="s">
        <v>194</v>
      </c>
      <c r="H915" s="199">
        <v>13.727</v>
      </c>
      <c r="I915" s="200"/>
      <c r="J915" s="201">
        <f>ROUND(I915*H915,2)</f>
        <v>0</v>
      </c>
      <c r="K915" s="197" t="s">
        <v>157</v>
      </c>
      <c r="L915" s="56"/>
      <c r="M915" s="202" t="s">
        <v>77</v>
      </c>
      <c r="N915" s="203" t="s">
        <v>50</v>
      </c>
      <c r="O915" s="37"/>
      <c r="P915" s="204">
        <f>O915*H915</f>
        <v>0</v>
      </c>
      <c r="Q915" s="204">
        <v>0</v>
      </c>
      <c r="R915" s="204">
        <f>Q915*H915</f>
        <v>0</v>
      </c>
      <c r="S915" s="204">
        <v>0</v>
      </c>
      <c r="T915" s="205">
        <f>S915*H915</f>
        <v>0</v>
      </c>
      <c r="AR915" s="19" t="s">
        <v>158</v>
      </c>
      <c r="AT915" s="19" t="s">
        <v>153</v>
      </c>
      <c r="AU915" s="19" t="s">
        <v>90</v>
      </c>
      <c r="AY915" s="19" t="s">
        <v>151</v>
      </c>
      <c r="BE915" s="206">
        <f>IF(N915="základní",J915,0)</f>
        <v>0</v>
      </c>
      <c r="BF915" s="206">
        <f>IF(N915="snížená",J915,0)</f>
        <v>0</v>
      </c>
      <c r="BG915" s="206">
        <f>IF(N915="zákl. přenesená",J915,0)</f>
        <v>0</v>
      </c>
      <c r="BH915" s="206">
        <f>IF(N915="sníž. přenesená",J915,0)</f>
        <v>0</v>
      </c>
      <c r="BI915" s="206">
        <f>IF(N915="nulová",J915,0)</f>
        <v>0</v>
      </c>
      <c r="BJ915" s="19" t="s">
        <v>90</v>
      </c>
      <c r="BK915" s="206">
        <f>ROUND(I915*H915,2)</f>
        <v>0</v>
      </c>
      <c r="BL915" s="19" t="s">
        <v>158</v>
      </c>
      <c r="BM915" s="19" t="s">
        <v>907</v>
      </c>
    </row>
    <row r="916" spans="2:65" s="1" customFormat="1" ht="27" x14ac:dyDescent="0.3">
      <c r="B916" s="36"/>
      <c r="C916" s="58"/>
      <c r="D916" s="222" t="s">
        <v>160</v>
      </c>
      <c r="E916" s="58"/>
      <c r="F916" s="246" t="s">
        <v>908</v>
      </c>
      <c r="G916" s="58"/>
      <c r="H916" s="58"/>
      <c r="I916" s="163"/>
      <c r="J916" s="58"/>
      <c r="K916" s="58"/>
      <c r="L916" s="56"/>
      <c r="M916" s="73"/>
      <c r="N916" s="37"/>
      <c r="O916" s="37"/>
      <c r="P916" s="37"/>
      <c r="Q916" s="37"/>
      <c r="R916" s="37"/>
      <c r="S916" s="37"/>
      <c r="T916" s="74"/>
      <c r="AT916" s="19" t="s">
        <v>160</v>
      </c>
      <c r="AU916" s="19" t="s">
        <v>90</v>
      </c>
    </row>
    <row r="917" spans="2:65" s="1" customFormat="1" ht="22.5" customHeight="1" x14ac:dyDescent="0.3">
      <c r="B917" s="36"/>
      <c r="C917" s="195" t="s">
        <v>909</v>
      </c>
      <c r="D917" s="195" t="s">
        <v>153</v>
      </c>
      <c r="E917" s="196" t="s">
        <v>910</v>
      </c>
      <c r="F917" s="197" t="s">
        <v>911</v>
      </c>
      <c r="G917" s="198" t="s">
        <v>194</v>
      </c>
      <c r="H917" s="199">
        <v>13.727</v>
      </c>
      <c r="I917" s="200"/>
      <c r="J917" s="201">
        <f>ROUND(I917*H917,2)</f>
        <v>0</v>
      </c>
      <c r="K917" s="197" t="s">
        <v>157</v>
      </c>
      <c r="L917" s="56"/>
      <c r="M917" s="202" t="s">
        <v>77</v>
      </c>
      <c r="N917" s="203" t="s">
        <v>50</v>
      </c>
      <c r="O917" s="37"/>
      <c r="P917" s="204">
        <f>O917*H917</f>
        <v>0</v>
      </c>
      <c r="Q917" s="204">
        <v>0</v>
      </c>
      <c r="R917" s="204">
        <f>Q917*H917</f>
        <v>0</v>
      </c>
      <c r="S917" s="204">
        <v>0</v>
      </c>
      <c r="T917" s="205">
        <f>S917*H917</f>
        <v>0</v>
      </c>
      <c r="AR917" s="19" t="s">
        <v>158</v>
      </c>
      <c r="AT917" s="19" t="s">
        <v>153</v>
      </c>
      <c r="AU917" s="19" t="s">
        <v>90</v>
      </c>
      <c r="AY917" s="19" t="s">
        <v>151</v>
      </c>
      <c r="BE917" s="206">
        <f>IF(N917="základní",J917,0)</f>
        <v>0</v>
      </c>
      <c r="BF917" s="206">
        <f>IF(N917="snížená",J917,0)</f>
        <v>0</v>
      </c>
      <c r="BG917" s="206">
        <f>IF(N917="zákl. přenesená",J917,0)</f>
        <v>0</v>
      </c>
      <c r="BH917" s="206">
        <f>IF(N917="sníž. přenesená",J917,0)</f>
        <v>0</v>
      </c>
      <c r="BI917" s="206">
        <f>IF(N917="nulová",J917,0)</f>
        <v>0</v>
      </c>
      <c r="BJ917" s="19" t="s">
        <v>90</v>
      </c>
      <c r="BK917" s="206">
        <f>ROUND(I917*H917,2)</f>
        <v>0</v>
      </c>
      <c r="BL917" s="19" t="s">
        <v>158</v>
      </c>
      <c r="BM917" s="19" t="s">
        <v>912</v>
      </c>
    </row>
    <row r="918" spans="2:65" s="1" customFormat="1" x14ac:dyDescent="0.3">
      <c r="B918" s="36"/>
      <c r="C918" s="58"/>
      <c r="D918" s="222" t="s">
        <v>160</v>
      </c>
      <c r="E918" s="58"/>
      <c r="F918" s="246" t="s">
        <v>913</v>
      </c>
      <c r="G918" s="58"/>
      <c r="H918" s="58"/>
      <c r="I918" s="163"/>
      <c r="J918" s="58"/>
      <c r="K918" s="58"/>
      <c r="L918" s="56"/>
      <c r="M918" s="73"/>
      <c r="N918" s="37"/>
      <c r="O918" s="37"/>
      <c r="P918" s="37"/>
      <c r="Q918" s="37"/>
      <c r="R918" s="37"/>
      <c r="S918" s="37"/>
      <c r="T918" s="74"/>
      <c r="AT918" s="19" t="s">
        <v>160</v>
      </c>
      <c r="AU918" s="19" t="s">
        <v>90</v>
      </c>
    </row>
    <row r="919" spans="2:65" s="1" customFormat="1" ht="22.5" customHeight="1" x14ac:dyDescent="0.3">
      <c r="B919" s="36"/>
      <c r="C919" s="195" t="s">
        <v>914</v>
      </c>
      <c r="D919" s="195" t="s">
        <v>153</v>
      </c>
      <c r="E919" s="196" t="s">
        <v>915</v>
      </c>
      <c r="F919" s="197" t="s">
        <v>916</v>
      </c>
      <c r="G919" s="198" t="s">
        <v>194</v>
      </c>
      <c r="H919" s="199">
        <v>274.54000000000002</v>
      </c>
      <c r="I919" s="200"/>
      <c r="J919" s="201">
        <f>ROUND(I919*H919,2)</f>
        <v>0</v>
      </c>
      <c r="K919" s="197" t="s">
        <v>157</v>
      </c>
      <c r="L919" s="56"/>
      <c r="M919" s="202" t="s">
        <v>77</v>
      </c>
      <c r="N919" s="203" t="s">
        <v>50</v>
      </c>
      <c r="O919" s="37"/>
      <c r="P919" s="204">
        <f>O919*H919</f>
        <v>0</v>
      </c>
      <c r="Q919" s="204">
        <v>0</v>
      </c>
      <c r="R919" s="204">
        <f>Q919*H919</f>
        <v>0</v>
      </c>
      <c r="S919" s="204">
        <v>0</v>
      </c>
      <c r="T919" s="205">
        <f>S919*H919</f>
        <v>0</v>
      </c>
      <c r="AR919" s="19" t="s">
        <v>158</v>
      </c>
      <c r="AT919" s="19" t="s">
        <v>153</v>
      </c>
      <c r="AU919" s="19" t="s">
        <v>90</v>
      </c>
      <c r="AY919" s="19" t="s">
        <v>151</v>
      </c>
      <c r="BE919" s="206">
        <f>IF(N919="základní",J919,0)</f>
        <v>0</v>
      </c>
      <c r="BF919" s="206">
        <f>IF(N919="snížená",J919,0)</f>
        <v>0</v>
      </c>
      <c r="BG919" s="206">
        <f>IF(N919="zákl. přenesená",J919,0)</f>
        <v>0</v>
      </c>
      <c r="BH919" s="206">
        <f>IF(N919="sníž. přenesená",J919,0)</f>
        <v>0</v>
      </c>
      <c r="BI919" s="206">
        <f>IF(N919="nulová",J919,0)</f>
        <v>0</v>
      </c>
      <c r="BJ919" s="19" t="s">
        <v>90</v>
      </c>
      <c r="BK919" s="206">
        <f>ROUND(I919*H919,2)</f>
        <v>0</v>
      </c>
      <c r="BL919" s="19" t="s">
        <v>158</v>
      </c>
      <c r="BM919" s="19" t="s">
        <v>917</v>
      </c>
    </row>
    <row r="920" spans="2:65" s="1" customFormat="1" ht="27" x14ac:dyDescent="0.3">
      <c r="B920" s="36"/>
      <c r="C920" s="58"/>
      <c r="D920" s="207" t="s">
        <v>160</v>
      </c>
      <c r="E920" s="58"/>
      <c r="F920" s="208" t="s">
        <v>918</v>
      </c>
      <c r="G920" s="58"/>
      <c r="H920" s="58"/>
      <c r="I920" s="163"/>
      <c r="J920" s="58"/>
      <c r="K920" s="58"/>
      <c r="L920" s="56"/>
      <c r="M920" s="73"/>
      <c r="N920" s="37"/>
      <c r="O920" s="37"/>
      <c r="P920" s="37"/>
      <c r="Q920" s="37"/>
      <c r="R920" s="37"/>
      <c r="S920" s="37"/>
      <c r="T920" s="74"/>
      <c r="AT920" s="19" t="s">
        <v>160</v>
      </c>
      <c r="AU920" s="19" t="s">
        <v>90</v>
      </c>
    </row>
    <row r="921" spans="2:65" s="13" customFormat="1" x14ac:dyDescent="0.3">
      <c r="B921" s="220"/>
      <c r="C921" s="221"/>
      <c r="D921" s="222" t="s">
        <v>162</v>
      </c>
      <c r="E921" s="221"/>
      <c r="F921" s="224" t="s">
        <v>919</v>
      </c>
      <c r="G921" s="221"/>
      <c r="H921" s="225">
        <v>274.54000000000002</v>
      </c>
      <c r="I921" s="226"/>
      <c r="J921" s="221"/>
      <c r="K921" s="221"/>
      <c r="L921" s="227"/>
      <c r="M921" s="228"/>
      <c r="N921" s="229"/>
      <c r="O921" s="229"/>
      <c r="P921" s="229"/>
      <c r="Q921" s="229"/>
      <c r="R921" s="229"/>
      <c r="S921" s="229"/>
      <c r="T921" s="230"/>
      <c r="AT921" s="231" t="s">
        <v>162</v>
      </c>
      <c r="AU921" s="231" t="s">
        <v>90</v>
      </c>
      <c r="AV921" s="13" t="s">
        <v>90</v>
      </c>
      <c r="AW921" s="13" t="s">
        <v>4</v>
      </c>
      <c r="AX921" s="13" t="s">
        <v>23</v>
      </c>
      <c r="AY921" s="231" t="s">
        <v>151</v>
      </c>
    </row>
    <row r="922" spans="2:65" s="1" customFormat="1" ht="22.5" customHeight="1" x14ac:dyDescent="0.3">
      <c r="B922" s="36"/>
      <c r="C922" s="195" t="s">
        <v>920</v>
      </c>
      <c r="D922" s="195" t="s">
        <v>153</v>
      </c>
      <c r="E922" s="196" t="s">
        <v>921</v>
      </c>
      <c r="F922" s="197" t="s">
        <v>922</v>
      </c>
      <c r="G922" s="198" t="s">
        <v>194</v>
      </c>
      <c r="H922" s="199">
        <v>13.727</v>
      </c>
      <c r="I922" s="200"/>
      <c r="J922" s="201">
        <f>ROUND(I922*H922,2)</f>
        <v>0</v>
      </c>
      <c r="K922" s="197" t="s">
        <v>157</v>
      </c>
      <c r="L922" s="56"/>
      <c r="M922" s="202" t="s">
        <v>77</v>
      </c>
      <c r="N922" s="203" t="s">
        <v>50</v>
      </c>
      <c r="O922" s="37"/>
      <c r="P922" s="204">
        <f>O922*H922</f>
        <v>0</v>
      </c>
      <c r="Q922" s="204">
        <v>0</v>
      </c>
      <c r="R922" s="204">
        <f>Q922*H922</f>
        <v>0</v>
      </c>
      <c r="S922" s="204">
        <v>0</v>
      </c>
      <c r="T922" s="205">
        <f>S922*H922</f>
        <v>0</v>
      </c>
      <c r="AR922" s="19" t="s">
        <v>158</v>
      </c>
      <c r="AT922" s="19" t="s">
        <v>153</v>
      </c>
      <c r="AU922" s="19" t="s">
        <v>90</v>
      </c>
      <c r="AY922" s="19" t="s">
        <v>151</v>
      </c>
      <c r="BE922" s="206">
        <f>IF(N922="základní",J922,0)</f>
        <v>0</v>
      </c>
      <c r="BF922" s="206">
        <f>IF(N922="snížená",J922,0)</f>
        <v>0</v>
      </c>
      <c r="BG922" s="206">
        <f>IF(N922="zákl. přenesená",J922,0)</f>
        <v>0</v>
      </c>
      <c r="BH922" s="206">
        <f>IF(N922="sníž. přenesená",J922,0)</f>
        <v>0</v>
      </c>
      <c r="BI922" s="206">
        <f>IF(N922="nulová",J922,0)</f>
        <v>0</v>
      </c>
      <c r="BJ922" s="19" t="s">
        <v>90</v>
      </c>
      <c r="BK922" s="206">
        <f>ROUND(I922*H922,2)</f>
        <v>0</v>
      </c>
      <c r="BL922" s="19" t="s">
        <v>158</v>
      </c>
      <c r="BM922" s="19" t="s">
        <v>923</v>
      </c>
    </row>
    <row r="923" spans="2:65" s="1" customFormat="1" x14ac:dyDescent="0.3">
      <c r="B923" s="36"/>
      <c r="C923" s="58"/>
      <c r="D923" s="207" t="s">
        <v>160</v>
      </c>
      <c r="E923" s="58"/>
      <c r="F923" s="208" t="s">
        <v>924</v>
      </c>
      <c r="G923" s="58"/>
      <c r="H923" s="58"/>
      <c r="I923" s="163"/>
      <c r="J923" s="58"/>
      <c r="K923" s="58"/>
      <c r="L923" s="56"/>
      <c r="M923" s="73"/>
      <c r="N923" s="37"/>
      <c r="O923" s="37"/>
      <c r="P923" s="37"/>
      <c r="Q923" s="37"/>
      <c r="R923" s="37"/>
      <c r="S923" s="37"/>
      <c r="T923" s="74"/>
      <c r="AT923" s="19" t="s">
        <v>160</v>
      </c>
      <c r="AU923" s="19" t="s">
        <v>90</v>
      </c>
    </row>
    <row r="924" spans="2:65" s="11" customFormat="1" ht="29.85" customHeight="1" x14ac:dyDescent="0.3">
      <c r="B924" s="178"/>
      <c r="C924" s="179"/>
      <c r="D924" s="192" t="s">
        <v>78</v>
      </c>
      <c r="E924" s="193" t="s">
        <v>925</v>
      </c>
      <c r="F924" s="193" t="s">
        <v>926</v>
      </c>
      <c r="G924" s="179"/>
      <c r="H924" s="179"/>
      <c r="I924" s="182"/>
      <c r="J924" s="194">
        <f>BK924</f>
        <v>0</v>
      </c>
      <c r="K924" s="179"/>
      <c r="L924" s="184"/>
      <c r="M924" s="185"/>
      <c r="N924" s="186"/>
      <c r="O924" s="186"/>
      <c r="P924" s="187">
        <f>SUM(P925:P926)</f>
        <v>0</v>
      </c>
      <c r="Q924" s="186"/>
      <c r="R924" s="187">
        <f>SUM(R925:R926)</f>
        <v>0</v>
      </c>
      <c r="S924" s="186"/>
      <c r="T924" s="188">
        <f>SUM(T925:T926)</f>
        <v>0</v>
      </c>
      <c r="AR924" s="189" t="s">
        <v>23</v>
      </c>
      <c r="AT924" s="190" t="s">
        <v>78</v>
      </c>
      <c r="AU924" s="190" t="s">
        <v>23</v>
      </c>
      <c r="AY924" s="189" t="s">
        <v>151</v>
      </c>
      <c r="BK924" s="191">
        <f>SUM(BK925:BK926)</f>
        <v>0</v>
      </c>
    </row>
    <row r="925" spans="2:65" s="1" customFormat="1" ht="22.5" customHeight="1" x14ac:dyDescent="0.3">
      <c r="B925" s="36"/>
      <c r="C925" s="195" t="s">
        <v>927</v>
      </c>
      <c r="D925" s="195" t="s">
        <v>153</v>
      </c>
      <c r="E925" s="196" t="s">
        <v>928</v>
      </c>
      <c r="F925" s="197" t="s">
        <v>929</v>
      </c>
      <c r="G925" s="198" t="s">
        <v>194</v>
      </c>
      <c r="H925" s="199">
        <v>73.602000000000004</v>
      </c>
      <c r="I925" s="200"/>
      <c r="J925" s="201">
        <f>ROUND(I925*H925,2)</f>
        <v>0</v>
      </c>
      <c r="K925" s="197" t="s">
        <v>157</v>
      </c>
      <c r="L925" s="56"/>
      <c r="M925" s="202" t="s">
        <v>77</v>
      </c>
      <c r="N925" s="203" t="s">
        <v>50</v>
      </c>
      <c r="O925" s="37"/>
      <c r="P925" s="204">
        <f>O925*H925</f>
        <v>0</v>
      </c>
      <c r="Q925" s="204">
        <v>0</v>
      </c>
      <c r="R925" s="204">
        <f>Q925*H925</f>
        <v>0</v>
      </c>
      <c r="S925" s="204">
        <v>0</v>
      </c>
      <c r="T925" s="205">
        <f>S925*H925</f>
        <v>0</v>
      </c>
      <c r="AR925" s="19" t="s">
        <v>158</v>
      </c>
      <c r="AT925" s="19" t="s">
        <v>153</v>
      </c>
      <c r="AU925" s="19" t="s">
        <v>90</v>
      </c>
      <c r="AY925" s="19" t="s">
        <v>151</v>
      </c>
      <c r="BE925" s="206">
        <f>IF(N925="základní",J925,0)</f>
        <v>0</v>
      </c>
      <c r="BF925" s="206">
        <f>IF(N925="snížená",J925,0)</f>
        <v>0</v>
      </c>
      <c r="BG925" s="206">
        <f>IF(N925="zákl. přenesená",J925,0)</f>
        <v>0</v>
      </c>
      <c r="BH925" s="206">
        <f>IF(N925="sníž. přenesená",J925,0)</f>
        <v>0</v>
      </c>
      <c r="BI925" s="206">
        <f>IF(N925="nulová",J925,0)</f>
        <v>0</v>
      </c>
      <c r="BJ925" s="19" t="s">
        <v>90</v>
      </c>
      <c r="BK925" s="206">
        <f>ROUND(I925*H925,2)</f>
        <v>0</v>
      </c>
      <c r="BL925" s="19" t="s">
        <v>158</v>
      </c>
      <c r="BM925" s="19" t="s">
        <v>930</v>
      </c>
    </row>
    <row r="926" spans="2:65" s="1" customFormat="1" ht="40.5" x14ac:dyDescent="0.3">
      <c r="B926" s="36"/>
      <c r="C926" s="58"/>
      <c r="D926" s="207" t="s">
        <v>160</v>
      </c>
      <c r="E926" s="58"/>
      <c r="F926" s="208" t="s">
        <v>931</v>
      </c>
      <c r="G926" s="58"/>
      <c r="H926" s="58"/>
      <c r="I926" s="163"/>
      <c r="J926" s="58"/>
      <c r="K926" s="58"/>
      <c r="L926" s="56"/>
      <c r="M926" s="73"/>
      <c r="N926" s="37"/>
      <c r="O926" s="37"/>
      <c r="P926" s="37"/>
      <c r="Q926" s="37"/>
      <c r="R926" s="37"/>
      <c r="S926" s="37"/>
      <c r="T926" s="74"/>
      <c r="AT926" s="19" t="s">
        <v>160</v>
      </c>
      <c r="AU926" s="19" t="s">
        <v>90</v>
      </c>
    </row>
    <row r="927" spans="2:65" s="11" customFormat="1" ht="37.35" customHeight="1" x14ac:dyDescent="0.35">
      <c r="B927" s="178"/>
      <c r="C927" s="179"/>
      <c r="D927" s="180" t="s">
        <v>78</v>
      </c>
      <c r="E927" s="181" t="s">
        <v>932</v>
      </c>
      <c r="F927" s="181" t="s">
        <v>933</v>
      </c>
      <c r="G927" s="179"/>
      <c r="H927" s="179"/>
      <c r="I927" s="182"/>
      <c r="J927" s="183">
        <f>BK927</f>
        <v>0</v>
      </c>
      <c r="K927" s="179"/>
      <c r="L927" s="184"/>
      <c r="M927" s="185"/>
      <c r="N927" s="186"/>
      <c r="O927" s="186"/>
      <c r="P927" s="187">
        <f>P928+P948+P1008+P1089+P1092+P1102+P1108+P1115+P1132+P1155+P1225+P1236+P1323+P1406+P1412+P1423</f>
        <v>0</v>
      </c>
      <c r="Q927" s="186"/>
      <c r="R927" s="187">
        <f>R928+R948+R1008+R1089+R1092+R1102+R1108+R1115+R1132+R1155+R1225+R1236+R1323+R1406+R1412+R1423</f>
        <v>6.7775549830000008</v>
      </c>
      <c r="S927" s="186"/>
      <c r="T927" s="188">
        <f>T928+T948+T1008+T1089+T1092+T1102+T1108+T1115+T1132+T1155+T1225+T1236+T1323+T1406+T1412+T1423</f>
        <v>2.1174366199999999</v>
      </c>
      <c r="AR927" s="189" t="s">
        <v>90</v>
      </c>
      <c r="AT927" s="190" t="s">
        <v>78</v>
      </c>
      <c r="AU927" s="190" t="s">
        <v>79</v>
      </c>
      <c r="AY927" s="189" t="s">
        <v>151</v>
      </c>
      <c r="BK927" s="191">
        <f>BK928+BK948+BK1008+BK1089+BK1092+BK1102+BK1108+BK1115+BK1132+BK1155+BK1225+BK1236+BK1323+BK1406+BK1412+BK1423</f>
        <v>0</v>
      </c>
    </row>
    <row r="928" spans="2:65" s="11" customFormat="1" ht="19.899999999999999" customHeight="1" x14ac:dyDescent="0.3">
      <c r="B928" s="178"/>
      <c r="C928" s="179"/>
      <c r="D928" s="192" t="s">
        <v>78</v>
      </c>
      <c r="E928" s="193" t="s">
        <v>934</v>
      </c>
      <c r="F928" s="193" t="s">
        <v>935</v>
      </c>
      <c r="G928" s="179"/>
      <c r="H928" s="179"/>
      <c r="I928" s="182"/>
      <c r="J928" s="194">
        <f>BK928</f>
        <v>0</v>
      </c>
      <c r="K928" s="179"/>
      <c r="L928" s="184"/>
      <c r="M928" s="185"/>
      <c r="N928" s="186"/>
      <c r="O928" s="186"/>
      <c r="P928" s="187">
        <f>SUM(P929:P947)</f>
        <v>0</v>
      </c>
      <c r="Q928" s="186"/>
      <c r="R928" s="187">
        <f>SUM(R929:R947)</f>
        <v>0.41554663999999997</v>
      </c>
      <c r="S928" s="186"/>
      <c r="T928" s="188">
        <f>SUM(T929:T947)</f>
        <v>0</v>
      </c>
      <c r="AR928" s="189" t="s">
        <v>90</v>
      </c>
      <c r="AT928" s="190" t="s">
        <v>78</v>
      </c>
      <c r="AU928" s="190" t="s">
        <v>23</v>
      </c>
      <c r="AY928" s="189" t="s">
        <v>151</v>
      </c>
      <c r="BK928" s="191">
        <f>SUM(BK929:BK947)</f>
        <v>0</v>
      </c>
    </row>
    <row r="929" spans="2:65" s="1" customFormat="1" ht="31.5" customHeight="1" x14ac:dyDescent="0.3">
      <c r="B929" s="36"/>
      <c r="C929" s="195" t="s">
        <v>936</v>
      </c>
      <c r="D929" s="195" t="s">
        <v>153</v>
      </c>
      <c r="E929" s="196" t="s">
        <v>937</v>
      </c>
      <c r="F929" s="197" t="s">
        <v>938</v>
      </c>
      <c r="G929" s="198" t="s">
        <v>156</v>
      </c>
      <c r="H929" s="199">
        <v>20.096</v>
      </c>
      <c r="I929" s="200"/>
      <c r="J929" s="201">
        <f>ROUND(I929*H929,2)</f>
        <v>0</v>
      </c>
      <c r="K929" s="197" t="s">
        <v>157</v>
      </c>
      <c r="L929" s="56"/>
      <c r="M929" s="202" t="s">
        <v>77</v>
      </c>
      <c r="N929" s="203" t="s">
        <v>50</v>
      </c>
      <c r="O929" s="37"/>
      <c r="P929" s="204">
        <f>O929*H929</f>
        <v>0</v>
      </c>
      <c r="Q929" s="204">
        <v>5.9000000000000003E-4</v>
      </c>
      <c r="R929" s="204">
        <f>Q929*H929</f>
        <v>1.185664E-2</v>
      </c>
      <c r="S929" s="204">
        <v>0</v>
      </c>
      <c r="T929" s="205">
        <f>S929*H929</f>
        <v>0</v>
      </c>
      <c r="AR929" s="19" t="s">
        <v>271</v>
      </c>
      <c r="AT929" s="19" t="s">
        <v>153</v>
      </c>
      <c r="AU929" s="19" t="s">
        <v>90</v>
      </c>
      <c r="AY929" s="19" t="s">
        <v>151</v>
      </c>
      <c r="BE929" s="206">
        <f>IF(N929="základní",J929,0)</f>
        <v>0</v>
      </c>
      <c r="BF929" s="206">
        <f>IF(N929="snížená",J929,0)</f>
        <v>0</v>
      </c>
      <c r="BG929" s="206">
        <f>IF(N929="zákl. přenesená",J929,0)</f>
        <v>0</v>
      </c>
      <c r="BH929" s="206">
        <f>IF(N929="sníž. přenesená",J929,0)</f>
        <v>0</v>
      </c>
      <c r="BI929" s="206">
        <f>IF(N929="nulová",J929,0)</f>
        <v>0</v>
      </c>
      <c r="BJ929" s="19" t="s">
        <v>90</v>
      </c>
      <c r="BK929" s="206">
        <f>ROUND(I929*H929,2)</f>
        <v>0</v>
      </c>
      <c r="BL929" s="19" t="s">
        <v>271</v>
      </c>
      <c r="BM929" s="19" t="s">
        <v>939</v>
      </c>
    </row>
    <row r="930" spans="2:65" s="1" customFormat="1" ht="27" x14ac:dyDescent="0.3">
      <c r="B930" s="36"/>
      <c r="C930" s="58"/>
      <c r="D930" s="207" t="s">
        <v>160</v>
      </c>
      <c r="E930" s="58"/>
      <c r="F930" s="208" t="s">
        <v>940</v>
      </c>
      <c r="G930" s="58"/>
      <c r="H930" s="58"/>
      <c r="I930" s="163"/>
      <c r="J930" s="58"/>
      <c r="K930" s="58"/>
      <c r="L930" s="56"/>
      <c r="M930" s="73"/>
      <c r="N930" s="37"/>
      <c r="O930" s="37"/>
      <c r="P930" s="37"/>
      <c r="Q930" s="37"/>
      <c r="R930" s="37"/>
      <c r="S930" s="37"/>
      <c r="T930" s="74"/>
      <c r="AT930" s="19" t="s">
        <v>160</v>
      </c>
      <c r="AU930" s="19" t="s">
        <v>90</v>
      </c>
    </row>
    <row r="931" spans="2:65" s="13" customFormat="1" x14ac:dyDescent="0.3">
      <c r="B931" s="220"/>
      <c r="C931" s="221"/>
      <c r="D931" s="207" t="s">
        <v>162</v>
      </c>
      <c r="E931" s="232" t="s">
        <v>77</v>
      </c>
      <c r="F931" s="233" t="s">
        <v>941</v>
      </c>
      <c r="G931" s="221"/>
      <c r="H931" s="234">
        <v>17.076000000000001</v>
      </c>
      <c r="I931" s="226"/>
      <c r="J931" s="221"/>
      <c r="K931" s="221"/>
      <c r="L931" s="227"/>
      <c r="M931" s="228"/>
      <c r="N931" s="229"/>
      <c r="O931" s="229"/>
      <c r="P931" s="229"/>
      <c r="Q931" s="229"/>
      <c r="R931" s="229"/>
      <c r="S931" s="229"/>
      <c r="T931" s="230"/>
      <c r="AT931" s="231" t="s">
        <v>162</v>
      </c>
      <c r="AU931" s="231" t="s">
        <v>90</v>
      </c>
      <c r="AV931" s="13" t="s">
        <v>90</v>
      </c>
      <c r="AW931" s="13" t="s">
        <v>41</v>
      </c>
      <c r="AX931" s="13" t="s">
        <v>79</v>
      </c>
      <c r="AY931" s="231" t="s">
        <v>151</v>
      </c>
    </row>
    <row r="932" spans="2:65" s="13" customFormat="1" x14ac:dyDescent="0.3">
      <c r="B932" s="220"/>
      <c r="C932" s="221"/>
      <c r="D932" s="207" t="s">
        <v>162</v>
      </c>
      <c r="E932" s="232" t="s">
        <v>77</v>
      </c>
      <c r="F932" s="233" t="s">
        <v>1553</v>
      </c>
      <c r="G932" s="221"/>
      <c r="H932" s="234">
        <v>4.46</v>
      </c>
      <c r="I932" s="226"/>
      <c r="J932" s="221"/>
      <c r="K932" s="221"/>
      <c r="L932" s="227"/>
      <c r="M932" s="228"/>
      <c r="N932" s="229"/>
      <c r="O932" s="229"/>
      <c r="P932" s="229"/>
      <c r="Q932" s="229"/>
      <c r="R932" s="229"/>
      <c r="S932" s="229"/>
      <c r="T932" s="230"/>
      <c r="AT932" s="231" t="s">
        <v>162</v>
      </c>
      <c r="AU932" s="231" t="s">
        <v>90</v>
      </c>
      <c r="AV932" s="13" t="s">
        <v>90</v>
      </c>
      <c r="AW932" s="13" t="s">
        <v>41</v>
      </c>
      <c r="AX932" s="13" t="s">
        <v>79</v>
      </c>
      <c r="AY932" s="231" t="s">
        <v>151</v>
      </c>
    </row>
    <row r="933" spans="2:65" s="12" customFormat="1" x14ac:dyDescent="0.3">
      <c r="B933" s="209"/>
      <c r="C933" s="210"/>
      <c r="D933" s="207" t="s">
        <v>162</v>
      </c>
      <c r="E933" s="211" t="s">
        <v>77</v>
      </c>
      <c r="F933" s="212" t="s">
        <v>943</v>
      </c>
      <c r="G933" s="210"/>
      <c r="H933" s="213" t="s">
        <v>77</v>
      </c>
      <c r="I933" s="214"/>
      <c r="J933" s="210"/>
      <c r="K933" s="210"/>
      <c r="L933" s="215"/>
      <c r="M933" s="216"/>
      <c r="N933" s="217"/>
      <c r="O933" s="217"/>
      <c r="P933" s="217"/>
      <c r="Q933" s="217"/>
      <c r="R933" s="217"/>
      <c r="S933" s="217"/>
      <c r="T933" s="218"/>
      <c r="AT933" s="219" t="s">
        <v>162</v>
      </c>
      <c r="AU933" s="219" t="s">
        <v>90</v>
      </c>
      <c r="AV933" s="12" t="s">
        <v>23</v>
      </c>
      <c r="AW933" s="12" t="s">
        <v>41</v>
      </c>
      <c r="AX933" s="12" t="s">
        <v>79</v>
      </c>
      <c r="AY933" s="219" t="s">
        <v>151</v>
      </c>
    </row>
    <row r="934" spans="2:65" s="13" customFormat="1" x14ac:dyDescent="0.3">
      <c r="B934" s="220"/>
      <c r="C934" s="221"/>
      <c r="D934" s="207" t="s">
        <v>162</v>
      </c>
      <c r="E934" s="232" t="s">
        <v>77</v>
      </c>
      <c r="F934" s="233" t="s">
        <v>944</v>
      </c>
      <c r="G934" s="221"/>
      <c r="H934" s="234">
        <v>-1.44</v>
      </c>
      <c r="I934" s="226"/>
      <c r="J934" s="221"/>
      <c r="K934" s="221"/>
      <c r="L934" s="227"/>
      <c r="M934" s="228"/>
      <c r="N934" s="229"/>
      <c r="O934" s="229"/>
      <c r="P934" s="229"/>
      <c r="Q934" s="229"/>
      <c r="R934" s="229"/>
      <c r="S934" s="229"/>
      <c r="T934" s="230"/>
      <c r="AT934" s="231" t="s">
        <v>162</v>
      </c>
      <c r="AU934" s="231" t="s">
        <v>90</v>
      </c>
      <c r="AV934" s="13" t="s">
        <v>90</v>
      </c>
      <c r="AW934" s="13" t="s">
        <v>41</v>
      </c>
      <c r="AX934" s="13" t="s">
        <v>79</v>
      </c>
      <c r="AY934" s="231" t="s">
        <v>151</v>
      </c>
    </row>
    <row r="935" spans="2:65" s="14" customFormat="1" x14ac:dyDescent="0.3">
      <c r="B935" s="235"/>
      <c r="C935" s="236"/>
      <c r="D935" s="222" t="s">
        <v>162</v>
      </c>
      <c r="E935" s="237" t="s">
        <v>77</v>
      </c>
      <c r="F935" s="238" t="s">
        <v>174</v>
      </c>
      <c r="G935" s="236"/>
      <c r="H935" s="239">
        <v>20.096</v>
      </c>
      <c r="I935" s="240"/>
      <c r="J935" s="236"/>
      <c r="K935" s="236"/>
      <c r="L935" s="241"/>
      <c r="M935" s="242"/>
      <c r="N935" s="243"/>
      <c r="O935" s="243"/>
      <c r="P935" s="243"/>
      <c r="Q935" s="243"/>
      <c r="R935" s="243"/>
      <c r="S935" s="243"/>
      <c r="T935" s="244"/>
      <c r="AT935" s="245" t="s">
        <v>162</v>
      </c>
      <c r="AU935" s="245" t="s">
        <v>90</v>
      </c>
      <c r="AV935" s="14" t="s">
        <v>158</v>
      </c>
      <c r="AW935" s="14" t="s">
        <v>41</v>
      </c>
      <c r="AX935" s="14" t="s">
        <v>23</v>
      </c>
      <c r="AY935" s="245" t="s">
        <v>151</v>
      </c>
    </row>
    <row r="936" spans="2:65" s="1" customFormat="1" ht="22.5" customHeight="1" x14ac:dyDescent="0.3">
      <c r="B936" s="36"/>
      <c r="C936" s="195" t="s">
        <v>945</v>
      </c>
      <c r="D936" s="195" t="s">
        <v>153</v>
      </c>
      <c r="E936" s="196" t="s">
        <v>946</v>
      </c>
      <c r="F936" s="197" t="s">
        <v>947</v>
      </c>
      <c r="G936" s="198" t="s">
        <v>156</v>
      </c>
      <c r="H936" s="199">
        <v>115.34</v>
      </c>
      <c r="I936" s="200"/>
      <c r="J936" s="201">
        <f>ROUND(I936*H936,2)</f>
        <v>0</v>
      </c>
      <c r="K936" s="197" t="s">
        <v>157</v>
      </c>
      <c r="L936" s="56"/>
      <c r="M936" s="202" t="s">
        <v>77</v>
      </c>
      <c r="N936" s="203" t="s">
        <v>50</v>
      </c>
      <c r="O936" s="37"/>
      <c r="P936" s="204">
        <f>O936*H936</f>
        <v>0</v>
      </c>
      <c r="Q936" s="204">
        <v>3.5000000000000001E-3</v>
      </c>
      <c r="R936" s="204">
        <f>Q936*H936</f>
        <v>0.40368999999999999</v>
      </c>
      <c r="S936" s="204">
        <v>0</v>
      </c>
      <c r="T936" s="205">
        <f>S936*H936</f>
        <v>0</v>
      </c>
      <c r="AR936" s="19" t="s">
        <v>271</v>
      </c>
      <c r="AT936" s="19" t="s">
        <v>153</v>
      </c>
      <c r="AU936" s="19" t="s">
        <v>90</v>
      </c>
      <c r="AY936" s="19" t="s">
        <v>151</v>
      </c>
      <c r="BE936" s="206">
        <f>IF(N936="základní",J936,0)</f>
        <v>0</v>
      </c>
      <c r="BF936" s="206">
        <f>IF(N936="snížená",J936,0)</f>
        <v>0</v>
      </c>
      <c r="BG936" s="206">
        <f>IF(N936="zákl. přenesená",J936,0)</f>
        <v>0</v>
      </c>
      <c r="BH936" s="206">
        <f>IF(N936="sníž. přenesená",J936,0)</f>
        <v>0</v>
      </c>
      <c r="BI936" s="206">
        <f>IF(N936="nulová",J936,0)</f>
        <v>0</v>
      </c>
      <c r="BJ936" s="19" t="s">
        <v>90</v>
      </c>
      <c r="BK936" s="206">
        <f>ROUND(I936*H936,2)</f>
        <v>0</v>
      </c>
      <c r="BL936" s="19" t="s">
        <v>271</v>
      </c>
      <c r="BM936" s="19" t="s">
        <v>948</v>
      </c>
    </row>
    <row r="937" spans="2:65" s="1" customFormat="1" x14ac:dyDescent="0.3">
      <c r="B937" s="36"/>
      <c r="C937" s="58"/>
      <c r="D937" s="207" t="s">
        <v>160</v>
      </c>
      <c r="E937" s="58"/>
      <c r="F937" s="208" t="s">
        <v>949</v>
      </c>
      <c r="G937" s="58"/>
      <c r="H937" s="58"/>
      <c r="I937" s="163"/>
      <c r="J937" s="58"/>
      <c r="K937" s="58"/>
      <c r="L937" s="56"/>
      <c r="M937" s="73"/>
      <c r="N937" s="37"/>
      <c r="O937" s="37"/>
      <c r="P937" s="37"/>
      <c r="Q937" s="37"/>
      <c r="R937" s="37"/>
      <c r="S937" s="37"/>
      <c r="T937" s="74"/>
      <c r="AT937" s="19" t="s">
        <v>160</v>
      </c>
      <c r="AU937" s="19" t="s">
        <v>90</v>
      </c>
    </row>
    <row r="938" spans="2:65" s="12" customFormat="1" x14ac:dyDescent="0.3">
      <c r="B938" s="209"/>
      <c r="C938" s="210"/>
      <c r="D938" s="207" t="s">
        <v>162</v>
      </c>
      <c r="E938" s="211" t="s">
        <v>77</v>
      </c>
      <c r="F938" s="212" t="s">
        <v>651</v>
      </c>
      <c r="G938" s="210"/>
      <c r="H938" s="213" t="s">
        <v>77</v>
      </c>
      <c r="I938" s="214"/>
      <c r="J938" s="210"/>
      <c r="K938" s="210"/>
      <c r="L938" s="215"/>
      <c r="M938" s="216"/>
      <c r="N938" s="217"/>
      <c r="O938" s="217"/>
      <c r="P938" s="217"/>
      <c r="Q938" s="217"/>
      <c r="R938" s="217"/>
      <c r="S938" s="217"/>
      <c r="T938" s="218"/>
      <c r="AT938" s="219" t="s">
        <v>162</v>
      </c>
      <c r="AU938" s="219" t="s">
        <v>90</v>
      </c>
      <c r="AV938" s="12" t="s">
        <v>23</v>
      </c>
      <c r="AW938" s="12" t="s">
        <v>41</v>
      </c>
      <c r="AX938" s="12" t="s">
        <v>79</v>
      </c>
      <c r="AY938" s="219" t="s">
        <v>151</v>
      </c>
    </row>
    <row r="939" spans="2:65" s="12" customFormat="1" ht="27" x14ac:dyDescent="0.3">
      <c r="B939" s="209"/>
      <c r="C939" s="210"/>
      <c r="D939" s="207" t="s">
        <v>162</v>
      </c>
      <c r="E939" s="211" t="s">
        <v>77</v>
      </c>
      <c r="F939" s="212" t="s">
        <v>950</v>
      </c>
      <c r="G939" s="210"/>
      <c r="H939" s="213" t="s">
        <v>77</v>
      </c>
      <c r="I939" s="214"/>
      <c r="J939" s="210"/>
      <c r="K939" s="210"/>
      <c r="L939" s="215"/>
      <c r="M939" s="216"/>
      <c r="N939" s="217"/>
      <c r="O939" s="217"/>
      <c r="P939" s="217"/>
      <c r="Q939" s="217"/>
      <c r="R939" s="217"/>
      <c r="S939" s="217"/>
      <c r="T939" s="218"/>
      <c r="AT939" s="219" t="s">
        <v>162</v>
      </c>
      <c r="AU939" s="219" t="s">
        <v>90</v>
      </c>
      <c r="AV939" s="12" t="s">
        <v>23</v>
      </c>
      <c r="AW939" s="12" t="s">
        <v>41</v>
      </c>
      <c r="AX939" s="12" t="s">
        <v>79</v>
      </c>
      <c r="AY939" s="219" t="s">
        <v>151</v>
      </c>
    </row>
    <row r="940" spans="2:65" s="12" customFormat="1" x14ac:dyDescent="0.3">
      <c r="B940" s="209"/>
      <c r="C940" s="210"/>
      <c r="D940" s="207" t="s">
        <v>162</v>
      </c>
      <c r="E940" s="211" t="s">
        <v>77</v>
      </c>
      <c r="F940" s="212" t="s">
        <v>951</v>
      </c>
      <c r="G940" s="210"/>
      <c r="H940" s="213" t="s">
        <v>77</v>
      </c>
      <c r="I940" s="214"/>
      <c r="J940" s="210"/>
      <c r="K940" s="210"/>
      <c r="L940" s="215"/>
      <c r="M940" s="216"/>
      <c r="N940" s="217"/>
      <c r="O940" s="217"/>
      <c r="P940" s="217"/>
      <c r="Q940" s="217"/>
      <c r="R940" s="217"/>
      <c r="S940" s="217"/>
      <c r="T940" s="218"/>
      <c r="AT940" s="219" t="s">
        <v>162</v>
      </c>
      <c r="AU940" s="219" t="s">
        <v>90</v>
      </c>
      <c r="AV940" s="12" t="s">
        <v>23</v>
      </c>
      <c r="AW940" s="12" t="s">
        <v>41</v>
      </c>
      <c r="AX940" s="12" t="s">
        <v>79</v>
      </c>
      <c r="AY940" s="219" t="s">
        <v>151</v>
      </c>
    </row>
    <row r="941" spans="2:65" s="12" customFormat="1" x14ac:dyDescent="0.3">
      <c r="B941" s="209"/>
      <c r="C941" s="210"/>
      <c r="D941" s="207" t="s">
        <v>162</v>
      </c>
      <c r="E941" s="211" t="s">
        <v>77</v>
      </c>
      <c r="F941" s="212" t="s">
        <v>952</v>
      </c>
      <c r="G941" s="210"/>
      <c r="H941" s="213" t="s">
        <v>77</v>
      </c>
      <c r="I941" s="214"/>
      <c r="J941" s="210"/>
      <c r="K941" s="210"/>
      <c r="L941" s="215"/>
      <c r="M941" s="216"/>
      <c r="N941" s="217"/>
      <c r="O941" s="217"/>
      <c r="P941" s="217"/>
      <c r="Q941" s="217"/>
      <c r="R941" s="217"/>
      <c r="S941" s="217"/>
      <c r="T941" s="218"/>
      <c r="AT941" s="219" t="s">
        <v>162</v>
      </c>
      <c r="AU941" s="219" t="s">
        <v>90</v>
      </c>
      <c r="AV941" s="12" t="s">
        <v>23</v>
      </c>
      <c r="AW941" s="12" t="s">
        <v>41</v>
      </c>
      <c r="AX941" s="12" t="s">
        <v>79</v>
      </c>
      <c r="AY941" s="219" t="s">
        <v>151</v>
      </c>
    </row>
    <row r="942" spans="2:65" s="13" customFormat="1" x14ac:dyDescent="0.3">
      <c r="B942" s="220"/>
      <c r="C942" s="221"/>
      <c r="D942" s="207" t="s">
        <v>162</v>
      </c>
      <c r="E942" s="232" t="s">
        <v>77</v>
      </c>
      <c r="F942" s="233" t="s">
        <v>953</v>
      </c>
      <c r="G942" s="221"/>
      <c r="H942" s="234">
        <v>11.34</v>
      </c>
      <c r="I942" s="226"/>
      <c r="J942" s="221"/>
      <c r="K942" s="221"/>
      <c r="L942" s="227"/>
      <c r="M942" s="228"/>
      <c r="N942" s="229"/>
      <c r="O942" s="229"/>
      <c r="P942" s="229"/>
      <c r="Q942" s="229"/>
      <c r="R942" s="229"/>
      <c r="S942" s="229"/>
      <c r="T942" s="230"/>
      <c r="AT942" s="231" t="s">
        <v>162</v>
      </c>
      <c r="AU942" s="231" t="s">
        <v>90</v>
      </c>
      <c r="AV942" s="13" t="s">
        <v>90</v>
      </c>
      <c r="AW942" s="13" t="s">
        <v>41</v>
      </c>
      <c r="AX942" s="13" t="s">
        <v>79</v>
      </c>
      <c r="AY942" s="231" t="s">
        <v>151</v>
      </c>
    </row>
    <row r="943" spans="2:65" s="12" customFormat="1" x14ac:dyDescent="0.3">
      <c r="B943" s="209"/>
      <c r="C943" s="210"/>
      <c r="D943" s="207" t="s">
        <v>162</v>
      </c>
      <c r="E943" s="211" t="s">
        <v>77</v>
      </c>
      <c r="F943" s="212" t="s">
        <v>954</v>
      </c>
      <c r="G943" s="210"/>
      <c r="H943" s="213" t="s">
        <v>77</v>
      </c>
      <c r="I943" s="214"/>
      <c r="J943" s="210"/>
      <c r="K943" s="210"/>
      <c r="L943" s="215"/>
      <c r="M943" s="216"/>
      <c r="N943" s="217"/>
      <c r="O943" s="217"/>
      <c r="P943" s="217"/>
      <c r="Q943" s="217"/>
      <c r="R943" s="217"/>
      <c r="S943" s="217"/>
      <c r="T943" s="218"/>
      <c r="AT943" s="219" t="s">
        <v>162</v>
      </c>
      <c r="AU943" s="219" t="s">
        <v>90</v>
      </c>
      <c r="AV943" s="12" t="s">
        <v>23</v>
      </c>
      <c r="AW943" s="12" t="s">
        <v>41</v>
      </c>
      <c r="AX943" s="12" t="s">
        <v>79</v>
      </c>
      <c r="AY943" s="219" t="s">
        <v>151</v>
      </c>
    </row>
    <row r="944" spans="2:65" s="13" customFormat="1" x14ac:dyDescent="0.3">
      <c r="B944" s="220"/>
      <c r="C944" s="221"/>
      <c r="D944" s="207" t="s">
        <v>162</v>
      </c>
      <c r="E944" s="232" t="s">
        <v>77</v>
      </c>
      <c r="F944" s="233" t="s">
        <v>955</v>
      </c>
      <c r="G944" s="221"/>
      <c r="H944" s="234">
        <v>104</v>
      </c>
      <c r="I944" s="226"/>
      <c r="J944" s="221"/>
      <c r="K944" s="221"/>
      <c r="L944" s="227"/>
      <c r="M944" s="228"/>
      <c r="N944" s="229"/>
      <c r="O944" s="229"/>
      <c r="P944" s="229"/>
      <c r="Q944" s="229"/>
      <c r="R944" s="229"/>
      <c r="S944" s="229"/>
      <c r="T944" s="230"/>
      <c r="AT944" s="231" t="s">
        <v>162</v>
      </c>
      <c r="AU944" s="231" t="s">
        <v>90</v>
      </c>
      <c r="AV944" s="13" t="s">
        <v>90</v>
      </c>
      <c r="AW944" s="13" t="s">
        <v>41</v>
      </c>
      <c r="AX944" s="13" t="s">
        <v>79</v>
      </c>
      <c r="AY944" s="231" t="s">
        <v>151</v>
      </c>
    </row>
    <row r="945" spans="2:65" s="14" customFormat="1" x14ac:dyDescent="0.3">
      <c r="B945" s="235"/>
      <c r="C945" s="236"/>
      <c r="D945" s="222" t="s">
        <v>162</v>
      </c>
      <c r="E945" s="237" t="s">
        <v>77</v>
      </c>
      <c r="F945" s="238" t="s">
        <v>174</v>
      </c>
      <c r="G945" s="236"/>
      <c r="H945" s="239">
        <v>115.34</v>
      </c>
      <c r="I945" s="240"/>
      <c r="J945" s="236"/>
      <c r="K945" s="236"/>
      <c r="L945" s="241"/>
      <c r="M945" s="242"/>
      <c r="N945" s="243"/>
      <c r="O945" s="243"/>
      <c r="P945" s="243"/>
      <c r="Q945" s="243"/>
      <c r="R945" s="243"/>
      <c r="S945" s="243"/>
      <c r="T945" s="244"/>
      <c r="AT945" s="245" t="s">
        <v>162</v>
      </c>
      <c r="AU945" s="245" t="s">
        <v>90</v>
      </c>
      <c r="AV945" s="14" t="s">
        <v>158</v>
      </c>
      <c r="AW945" s="14" t="s">
        <v>41</v>
      </c>
      <c r="AX945" s="14" t="s">
        <v>23</v>
      </c>
      <c r="AY945" s="245" t="s">
        <v>151</v>
      </c>
    </row>
    <row r="946" spans="2:65" s="1" customFormat="1" ht="22.5" customHeight="1" x14ac:dyDescent="0.3">
      <c r="B946" s="36"/>
      <c r="C946" s="195" t="s">
        <v>956</v>
      </c>
      <c r="D946" s="195" t="s">
        <v>153</v>
      </c>
      <c r="E946" s="196" t="s">
        <v>957</v>
      </c>
      <c r="F946" s="197" t="s">
        <v>958</v>
      </c>
      <c r="G946" s="198" t="s">
        <v>959</v>
      </c>
      <c r="H946" s="271"/>
      <c r="I946" s="200"/>
      <c r="J946" s="201">
        <f>ROUND(I946*H946,2)</f>
        <v>0</v>
      </c>
      <c r="K946" s="197" t="s">
        <v>157</v>
      </c>
      <c r="L946" s="56"/>
      <c r="M946" s="202" t="s">
        <v>77</v>
      </c>
      <c r="N946" s="203" t="s">
        <v>50</v>
      </c>
      <c r="O946" s="37"/>
      <c r="P946" s="204">
        <f>O946*H946</f>
        <v>0</v>
      </c>
      <c r="Q946" s="204">
        <v>0</v>
      </c>
      <c r="R946" s="204">
        <f>Q946*H946</f>
        <v>0</v>
      </c>
      <c r="S946" s="204">
        <v>0</v>
      </c>
      <c r="T946" s="205">
        <f>S946*H946</f>
        <v>0</v>
      </c>
      <c r="AR946" s="19" t="s">
        <v>271</v>
      </c>
      <c r="AT946" s="19" t="s">
        <v>153</v>
      </c>
      <c r="AU946" s="19" t="s">
        <v>90</v>
      </c>
      <c r="AY946" s="19" t="s">
        <v>151</v>
      </c>
      <c r="BE946" s="206">
        <f>IF(N946="základní",J946,0)</f>
        <v>0</v>
      </c>
      <c r="BF946" s="206">
        <f>IF(N946="snížená",J946,0)</f>
        <v>0</v>
      </c>
      <c r="BG946" s="206">
        <f>IF(N946="zákl. přenesená",J946,0)</f>
        <v>0</v>
      </c>
      <c r="BH946" s="206">
        <f>IF(N946="sníž. přenesená",J946,0)</f>
        <v>0</v>
      </c>
      <c r="BI946" s="206">
        <f>IF(N946="nulová",J946,0)</f>
        <v>0</v>
      </c>
      <c r="BJ946" s="19" t="s">
        <v>90</v>
      </c>
      <c r="BK946" s="206">
        <f>ROUND(I946*H946,2)</f>
        <v>0</v>
      </c>
      <c r="BL946" s="19" t="s">
        <v>271</v>
      </c>
      <c r="BM946" s="19" t="s">
        <v>960</v>
      </c>
    </row>
    <row r="947" spans="2:65" s="1" customFormat="1" ht="27" x14ac:dyDescent="0.3">
      <c r="B947" s="36"/>
      <c r="C947" s="58"/>
      <c r="D947" s="207" t="s">
        <v>160</v>
      </c>
      <c r="E947" s="58"/>
      <c r="F947" s="208" t="s">
        <v>961</v>
      </c>
      <c r="G947" s="58"/>
      <c r="H947" s="58"/>
      <c r="I947" s="163"/>
      <c r="J947" s="58"/>
      <c r="K947" s="58"/>
      <c r="L947" s="56"/>
      <c r="M947" s="73"/>
      <c r="N947" s="37"/>
      <c r="O947" s="37"/>
      <c r="P947" s="37"/>
      <c r="Q947" s="37"/>
      <c r="R947" s="37"/>
      <c r="S947" s="37"/>
      <c r="T947" s="74"/>
      <c r="AT947" s="19" t="s">
        <v>160</v>
      </c>
      <c r="AU947" s="19" t="s">
        <v>90</v>
      </c>
    </row>
    <row r="948" spans="2:65" s="11" customFormat="1" ht="29.85" customHeight="1" x14ac:dyDescent="0.3">
      <c r="B948" s="178"/>
      <c r="C948" s="179"/>
      <c r="D948" s="192" t="s">
        <v>78</v>
      </c>
      <c r="E948" s="193" t="s">
        <v>962</v>
      </c>
      <c r="F948" s="193" t="s">
        <v>963</v>
      </c>
      <c r="G948" s="179"/>
      <c r="H948" s="179"/>
      <c r="I948" s="182"/>
      <c r="J948" s="194">
        <f>BK948</f>
        <v>0</v>
      </c>
      <c r="K948" s="179"/>
      <c r="L948" s="184"/>
      <c r="M948" s="185"/>
      <c r="N948" s="186"/>
      <c r="O948" s="186"/>
      <c r="P948" s="187">
        <f>SUM(P949:P1007)</f>
        <v>0</v>
      </c>
      <c r="Q948" s="186"/>
      <c r="R948" s="187">
        <f>SUM(R949:R1007)</f>
        <v>0.81213851000000015</v>
      </c>
      <c r="S948" s="186"/>
      <c r="T948" s="188">
        <f>SUM(T949:T1007)</f>
        <v>0</v>
      </c>
      <c r="AR948" s="189" t="s">
        <v>90</v>
      </c>
      <c r="AT948" s="190" t="s">
        <v>78</v>
      </c>
      <c r="AU948" s="190" t="s">
        <v>23</v>
      </c>
      <c r="AY948" s="189" t="s">
        <v>151</v>
      </c>
      <c r="BK948" s="191">
        <f>SUM(BK949:BK1007)</f>
        <v>0</v>
      </c>
    </row>
    <row r="949" spans="2:65" s="1" customFormat="1" ht="31.5" customHeight="1" x14ac:dyDescent="0.3">
      <c r="B949" s="36"/>
      <c r="C949" s="195" t="s">
        <v>964</v>
      </c>
      <c r="D949" s="195" t="s">
        <v>153</v>
      </c>
      <c r="E949" s="196" t="s">
        <v>965</v>
      </c>
      <c r="F949" s="197" t="s">
        <v>966</v>
      </c>
      <c r="G949" s="198" t="s">
        <v>274</v>
      </c>
      <c r="H949" s="199">
        <v>53</v>
      </c>
      <c r="I949" s="200"/>
      <c r="J949" s="201">
        <f>ROUND(I949*H949,2)</f>
        <v>0</v>
      </c>
      <c r="K949" s="197" t="s">
        <v>157</v>
      </c>
      <c r="L949" s="56"/>
      <c r="M949" s="202" t="s">
        <v>77</v>
      </c>
      <c r="N949" s="203" t="s">
        <v>50</v>
      </c>
      <c r="O949" s="37"/>
      <c r="P949" s="204">
        <f>O949*H949</f>
        <v>0</v>
      </c>
      <c r="Q949" s="204">
        <v>1.1100000000000001E-3</v>
      </c>
      <c r="R949" s="204">
        <f>Q949*H949</f>
        <v>5.8830000000000007E-2</v>
      </c>
      <c r="S949" s="204">
        <v>0</v>
      </c>
      <c r="T949" s="205">
        <f>S949*H949</f>
        <v>0</v>
      </c>
      <c r="AR949" s="19" t="s">
        <v>271</v>
      </c>
      <c r="AT949" s="19" t="s">
        <v>153</v>
      </c>
      <c r="AU949" s="19" t="s">
        <v>90</v>
      </c>
      <c r="AY949" s="19" t="s">
        <v>151</v>
      </c>
      <c r="BE949" s="206">
        <f>IF(N949="základní",J949,0)</f>
        <v>0</v>
      </c>
      <c r="BF949" s="206">
        <f>IF(N949="snížená",J949,0)</f>
        <v>0</v>
      </c>
      <c r="BG949" s="206">
        <f>IF(N949="zákl. přenesená",J949,0)</f>
        <v>0</v>
      </c>
      <c r="BH949" s="206">
        <f>IF(N949="sníž. přenesená",J949,0)</f>
        <v>0</v>
      </c>
      <c r="BI949" s="206">
        <f>IF(N949="nulová",J949,0)</f>
        <v>0</v>
      </c>
      <c r="BJ949" s="19" t="s">
        <v>90</v>
      </c>
      <c r="BK949" s="206">
        <f>ROUND(I949*H949,2)</f>
        <v>0</v>
      </c>
      <c r="BL949" s="19" t="s">
        <v>271</v>
      </c>
      <c r="BM949" s="19" t="s">
        <v>967</v>
      </c>
    </row>
    <row r="950" spans="2:65" s="1" customFormat="1" ht="27" x14ac:dyDescent="0.3">
      <c r="B950" s="36"/>
      <c r="C950" s="58"/>
      <c r="D950" s="207" t="s">
        <v>160</v>
      </c>
      <c r="E950" s="58"/>
      <c r="F950" s="208" t="s">
        <v>968</v>
      </c>
      <c r="G950" s="58"/>
      <c r="H950" s="58"/>
      <c r="I950" s="163"/>
      <c r="J950" s="58"/>
      <c r="K950" s="58"/>
      <c r="L950" s="56"/>
      <c r="M950" s="73"/>
      <c r="N950" s="37"/>
      <c r="O950" s="37"/>
      <c r="P950" s="37"/>
      <c r="Q950" s="37"/>
      <c r="R950" s="37"/>
      <c r="S950" s="37"/>
      <c r="T950" s="74"/>
      <c r="AT950" s="19" t="s">
        <v>160</v>
      </c>
      <c r="AU950" s="19" t="s">
        <v>90</v>
      </c>
    </row>
    <row r="951" spans="2:65" s="12" customFormat="1" x14ac:dyDescent="0.3">
      <c r="B951" s="209"/>
      <c r="C951" s="210"/>
      <c r="D951" s="207" t="s">
        <v>162</v>
      </c>
      <c r="E951" s="211" t="s">
        <v>77</v>
      </c>
      <c r="F951" s="212" t="s">
        <v>969</v>
      </c>
      <c r="G951" s="210"/>
      <c r="H951" s="213" t="s">
        <v>77</v>
      </c>
      <c r="I951" s="214"/>
      <c r="J951" s="210"/>
      <c r="K951" s="210"/>
      <c r="L951" s="215"/>
      <c r="M951" s="216"/>
      <c r="N951" s="217"/>
      <c r="O951" s="217"/>
      <c r="P951" s="217"/>
      <c r="Q951" s="217"/>
      <c r="R951" s="217"/>
      <c r="S951" s="217"/>
      <c r="T951" s="218"/>
      <c r="AT951" s="219" t="s">
        <v>162</v>
      </c>
      <c r="AU951" s="219" t="s">
        <v>90</v>
      </c>
      <c r="AV951" s="12" t="s">
        <v>23</v>
      </c>
      <c r="AW951" s="12" t="s">
        <v>41</v>
      </c>
      <c r="AX951" s="12" t="s">
        <v>79</v>
      </c>
      <c r="AY951" s="219" t="s">
        <v>151</v>
      </c>
    </row>
    <row r="952" spans="2:65" s="13" customFormat="1" x14ac:dyDescent="0.3">
      <c r="B952" s="220"/>
      <c r="C952" s="221"/>
      <c r="D952" s="207" t="s">
        <v>162</v>
      </c>
      <c r="E952" s="232" t="s">
        <v>77</v>
      </c>
      <c r="F952" s="233" t="s">
        <v>970</v>
      </c>
      <c r="G952" s="221"/>
      <c r="H952" s="234">
        <v>63.9</v>
      </c>
      <c r="I952" s="226"/>
      <c r="J952" s="221"/>
      <c r="K952" s="221"/>
      <c r="L952" s="227"/>
      <c r="M952" s="228"/>
      <c r="N952" s="229"/>
      <c r="O952" s="229"/>
      <c r="P952" s="229"/>
      <c r="Q952" s="229"/>
      <c r="R952" s="229"/>
      <c r="S952" s="229"/>
      <c r="T952" s="230"/>
      <c r="AT952" s="231" t="s">
        <v>162</v>
      </c>
      <c r="AU952" s="231" t="s">
        <v>90</v>
      </c>
      <c r="AV952" s="13" t="s">
        <v>90</v>
      </c>
      <c r="AW952" s="13" t="s">
        <v>41</v>
      </c>
      <c r="AX952" s="13" t="s">
        <v>79</v>
      </c>
      <c r="AY952" s="231" t="s">
        <v>151</v>
      </c>
    </row>
    <row r="953" spans="2:65" s="13" customFormat="1" x14ac:dyDescent="0.3">
      <c r="B953" s="220"/>
      <c r="C953" s="221"/>
      <c r="D953" s="207" t="s">
        <v>162</v>
      </c>
      <c r="E953" s="232" t="s">
        <v>77</v>
      </c>
      <c r="F953" s="233" t="s">
        <v>971</v>
      </c>
      <c r="G953" s="221"/>
      <c r="H953" s="234">
        <v>17.7</v>
      </c>
      <c r="I953" s="226"/>
      <c r="J953" s="221"/>
      <c r="K953" s="221"/>
      <c r="L953" s="227"/>
      <c r="M953" s="228"/>
      <c r="N953" s="229"/>
      <c r="O953" s="229"/>
      <c r="P953" s="229"/>
      <c r="Q953" s="229"/>
      <c r="R953" s="229"/>
      <c r="S953" s="229"/>
      <c r="T953" s="230"/>
      <c r="AT953" s="231" t="s">
        <v>162</v>
      </c>
      <c r="AU953" s="231" t="s">
        <v>90</v>
      </c>
      <c r="AV953" s="13" t="s">
        <v>90</v>
      </c>
      <c r="AW953" s="13" t="s">
        <v>41</v>
      </c>
      <c r="AX953" s="13" t="s">
        <v>79</v>
      </c>
      <c r="AY953" s="231" t="s">
        <v>151</v>
      </c>
    </row>
    <row r="954" spans="2:65" s="13" customFormat="1" x14ac:dyDescent="0.3">
      <c r="B954" s="220"/>
      <c r="C954" s="221"/>
      <c r="D954" s="207" t="s">
        <v>162</v>
      </c>
      <c r="E954" s="232" t="s">
        <v>77</v>
      </c>
      <c r="F954" s="233" t="s">
        <v>972</v>
      </c>
      <c r="G954" s="221"/>
      <c r="H954" s="234">
        <v>23.92</v>
      </c>
      <c r="I954" s="226"/>
      <c r="J954" s="221"/>
      <c r="K954" s="221"/>
      <c r="L954" s="227"/>
      <c r="M954" s="228"/>
      <c r="N954" s="229"/>
      <c r="O954" s="229"/>
      <c r="P954" s="229"/>
      <c r="Q954" s="229"/>
      <c r="R954" s="229"/>
      <c r="S954" s="229"/>
      <c r="T954" s="230"/>
      <c r="AT954" s="231" t="s">
        <v>162</v>
      </c>
      <c r="AU954" s="231" t="s">
        <v>90</v>
      </c>
      <c r="AV954" s="13" t="s">
        <v>90</v>
      </c>
      <c r="AW954" s="13" t="s">
        <v>41</v>
      </c>
      <c r="AX954" s="13" t="s">
        <v>79</v>
      </c>
      <c r="AY954" s="231" t="s">
        <v>151</v>
      </c>
    </row>
    <row r="955" spans="2:65" s="15" customFormat="1" x14ac:dyDescent="0.3">
      <c r="B955" s="260"/>
      <c r="C955" s="261"/>
      <c r="D955" s="207" t="s">
        <v>162</v>
      </c>
      <c r="E955" s="262" t="s">
        <v>77</v>
      </c>
      <c r="F955" s="263" t="s">
        <v>321</v>
      </c>
      <c r="G955" s="261"/>
      <c r="H955" s="264">
        <v>105.52</v>
      </c>
      <c r="I955" s="265"/>
      <c r="J955" s="261"/>
      <c r="K955" s="261"/>
      <c r="L955" s="266"/>
      <c r="M955" s="267"/>
      <c r="N955" s="268"/>
      <c r="O955" s="268"/>
      <c r="P955" s="268"/>
      <c r="Q955" s="268"/>
      <c r="R955" s="268"/>
      <c r="S955" s="268"/>
      <c r="T955" s="269"/>
      <c r="AT955" s="270" t="s">
        <v>162</v>
      </c>
      <c r="AU955" s="270" t="s">
        <v>90</v>
      </c>
      <c r="AV955" s="15" t="s">
        <v>175</v>
      </c>
      <c r="AW955" s="15" t="s">
        <v>41</v>
      </c>
      <c r="AX955" s="15" t="s">
        <v>79</v>
      </c>
      <c r="AY955" s="270" t="s">
        <v>151</v>
      </c>
    </row>
    <row r="956" spans="2:65" s="13" customFormat="1" x14ac:dyDescent="0.3">
      <c r="B956" s="220"/>
      <c r="C956" s="221"/>
      <c r="D956" s="222" t="s">
        <v>162</v>
      </c>
      <c r="E956" s="223" t="s">
        <v>77</v>
      </c>
      <c r="F956" s="224" t="s">
        <v>973</v>
      </c>
      <c r="G956" s="221"/>
      <c r="H956" s="225">
        <v>53</v>
      </c>
      <c r="I956" s="226"/>
      <c r="J956" s="221"/>
      <c r="K956" s="221"/>
      <c r="L956" s="227"/>
      <c r="M956" s="228"/>
      <c r="N956" s="229"/>
      <c r="O956" s="229"/>
      <c r="P956" s="229"/>
      <c r="Q956" s="229"/>
      <c r="R956" s="229"/>
      <c r="S956" s="229"/>
      <c r="T956" s="230"/>
      <c r="AT956" s="231" t="s">
        <v>162</v>
      </c>
      <c r="AU956" s="231" t="s">
        <v>90</v>
      </c>
      <c r="AV956" s="13" t="s">
        <v>90</v>
      </c>
      <c r="AW956" s="13" t="s">
        <v>41</v>
      </c>
      <c r="AX956" s="13" t="s">
        <v>23</v>
      </c>
      <c r="AY956" s="231" t="s">
        <v>151</v>
      </c>
    </row>
    <row r="957" spans="2:65" s="1" customFormat="1" ht="31.5" customHeight="1" x14ac:dyDescent="0.3">
      <c r="B957" s="36"/>
      <c r="C957" s="195" t="s">
        <v>974</v>
      </c>
      <c r="D957" s="195" t="s">
        <v>153</v>
      </c>
      <c r="E957" s="196" t="s">
        <v>975</v>
      </c>
      <c r="F957" s="197" t="s">
        <v>976</v>
      </c>
      <c r="G957" s="198" t="s">
        <v>274</v>
      </c>
      <c r="H957" s="199">
        <v>32</v>
      </c>
      <c r="I957" s="200"/>
      <c r="J957" s="201">
        <f>ROUND(I957*H957,2)</f>
        <v>0</v>
      </c>
      <c r="K957" s="197" t="s">
        <v>157</v>
      </c>
      <c r="L957" s="56"/>
      <c r="M957" s="202" t="s">
        <v>77</v>
      </c>
      <c r="N957" s="203" t="s">
        <v>50</v>
      </c>
      <c r="O957" s="37"/>
      <c r="P957" s="204">
        <f>O957*H957</f>
        <v>0</v>
      </c>
      <c r="Q957" s="204">
        <v>1.1100000000000001E-3</v>
      </c>
      <c r="R957" s="204">
        <f>Q957*H957</f>
        <v>3.5520000000000003E-2</v>
      </c>
      <c r="S957" s="204">
        <v>0</v>
      </c>
      <c r="T957" s="205">
        <f>S957*H957</f>
        <v>0</v>
      </c>
      <c r="AR957" s="19" t="s">
        <v>271</v>
      </c>
      <c r="AT957" s="19" t="s">
        <v>153</v>
      </c>
      <c r="AU957" s="19" t="s">
        <v>90</v>
      </c>
      <c r="AY957" s="19" t="s">
        <v>151</v>
      </c>
      <c r="BE957" s="206">
        <f>IF(N957="základní",J957,0)</f>
        <v>0</v>
      </c>
      <c r="BF957" s="206">
        <f>IF(N957="snížená",J957,0)</f>
        <v>0</v>
      </c>
      <c r="BG957" s="206">
        <f>IF(N957="zákl. přenesená",J957,0)</f>
        <v>0</v>
      </c>
      <c r="BH957" s="206">
        <f>IF(N957="sníž. přenesená",J957,0)</f>
        <v>0</v>
      </c>
      <c r="BI957" s="206">
        <f>IF(N957="nulová",J957,0)</f>
        <v>0</v>
      </c>
      <c r="BJ957" s="19" t="s">
        <v>90</v>
      </c>
      <c r="BK957" s="206">
        <f>ROUND(I957*H957,2)</f>
        <v>0</v>
      </c>
      <c r="BL957" s="19" t="s">
        <v>271</v>
      </c>
      <c r="BM957" s="19" t="s">
        <v>977</v>
      </c>
    </row>
    <row r="958" spans="2:65" s="1" customFormat="1" ht="27" x14ac:dyDescent="0.3">
      <c r="B958" s="36"/>
      <c r="C958" s="58"/>
      <c r="D958" s="207" t="s">
        <v>160</v>
      </c>
      <c r="E958" s="58"/>
      <c r="F958" s="208" t="s">
        <v>978</v>
      </c>
      <c r="G958" s="58"/>
      <c r="H958" s="58"/>
      <c r="I958" s="163"/>
      <c r="J958" s="58"/>
      <c r="K958" s="58"/>
      <c r="L958" s="56"/>
      <c r="M958" s="73"/>
      <c r="N958" s="37"/>
      <c r="O958" s="37"/>
      <c r="P958" s="37"/>
      <c r="Q958" s="37"/>
      <c r="R958" s="37"/>
      <c r="S958" s="37"/>
      <c r="T958" s="74"/>
      <c r="AT958" s="19" t="s">
        <v>160</v>
      </c>
      <c r="AU958" s="19" t="s">
        <v>90</v>
      </c>
    </row>
    <row r="959" spans="2:65" s="12" customFormat="1" x14ac:dyDescent="0.3">
      <c r="B959" s="209"/>
      <c r="C959" s="210"/>
      <c r="D959" s="207" t="s">
        <v>162</v>
      </c>
      <c r="E959" s="211" t="s">
        <v>77</v>
      </c>
      <c r="F959" s="212" t="s">
        <v>979</v>
      </c>
      <c r="G959" s="210"/>
      <c r="H959" s="213" t="s">
        <v>77</v>
      </c>
      <c r="I959" s="214"/>
      <c r="J959" s="210"/>
      <c r="K959" s="210"/>
      <c r="L959" s="215"/>
      <c r="M959" s="216"/>
      <c r="N959" s="217"/>
      <c r="O959" s="217"/>
      <c r="P959" s="217"/>
      <c r="Q959" s="217"/>
      <c r="R959" s="217"/>
      <c r="S959" s="217"/>
      <c r="T959" s="218"/>
      <c r="AT959" s="219" t="s">
        <v>162</v>
      </c>
      <c r="AU959" s="219" t="s">
        <v>90</v>
      </c>
      <c r="AV959" s="12" t="s">
        <v>23</v>
      </c>
      <c r="AW959" s="12" t="s">
        <v>41</v>
      </c>
      <c r="AX959" s="12" t="s">
        <v>79</v>
      </c>
      <c r="AY959" s="219" t="s">
        <v>151</v>
      </c>
    </row>
    <row r="960" spans="2:65" s="13" customFormat="1" x14ac:dyDescent="0.3">
      <c r="B960" s="220"/>
      <c r="C960" s="221"/>
      <c r="D960" s="207" t="s">
        <v>162</v>
      </c>
      <c r="E960" s="232" t="s">
        <v>77</v>
      </c>
      <c r="F960" s="233" t="s">
        <v>970</v>
      </c>
      <c r="G960" s="221"/>
      <c r="H960" s="234">
        <v>63.9</v>
      </c>
      <c r="I960" s="226"/>
      <c r="J960" s="221"/>
      <c r="K960" s="221"/>
      <c r="L960" s="227"/>
      <c r="M960" s="228"/>
      <c r="N960" s="229"/>
      <c r="O960" s="229"/>
      <c r="P960" s="229"/>
      <c r="Q960" s="229"/>
      <c r="R960" s="229"/>
      <c r="S960" s="229"/>
      <c r="T960" s="230"/>
      <c r="AT960" s="231" t="s">
        <v>162</v>
      </c>
      <c r="AU960" s="231" t="s">
        <v>90</v>
      </c>
      <c r="AV960" s="13" t="s">
        <v>90</v>
      </c>
      <c r="AW960" s="13" t="s">
        <v>41</v>
      </c>
      <c r="AX960" s="13" t="s">
        <v>79</v>
      </c>
      <c r="AY960" s="231" t="s">
        <v>151</v>
      </c>
    </row>
    <row r="961" spans="2:65" s="15" customFormat="1" x14ac:dyDescent="0.3">
      <c r="B961" s="260"/>
      <c r="C961" s="261"/>
      <c r="D961" s="207" t="s">
        <v>162</v>
      </c>
      <c r="E961" s="262" t="s">
        <v>77</v>
      </c>
      <c r="F961" s="263" t="s">
        <v>321</v>
      </c>
      <c r="G961" s="261"/>
      <c r="H961" s="264">
        <v>63.9</v>
      </c>
      <c r="I961" s="265"/>
      <c r="J961" s="261"/>
      <c r="K961" s="261"/>
      <c r="L961" s="266"/>
      <c r="M961" s="267"/>
      <c r="N961" s="268"/>
      <c r="O961" s="268"/>
      <c r="P961" s="268"/>
      <c r="Q961" s="268"/>
      <c r="R961" s="268"/>
      <c r="S961" s="268"/>
      <c r="T961" s="269"/>
      <c r="AT961" s="270" t="s">
        <v>162</v>
      </c>
      <c r="AU961" s="270" t="s">
        <v>90</v>
      </c>
      <c r="AV961" s="15" t="s">
        <v>175</v>
      </c>
      <c r="AW961" s="15" t="s">
        <v>41</v>
      </c>
      <c r="AX961" s="15" t="s">
        <v>79</v>
      </c>
      <c r="AY961" s="270" t="s">
        <v>151</v>
      </c>
    </row>
    <row r="962" spans="2:65" s="13" customFormat="1" x14ac:dyDescent="0.3">
      <c r="B962" s="220"/>
      <c r="C962" s="221"/>
      <c r="D962" s="222" t="s">
        <v>162</v>
      </c>
      <c r="E962" s="223" t="s">
        <v>77</v>
      </c>
      <c r="F962" s="224" t="s">
        <v>980</v>
      </c>
      <c r="G962" s="221"/>
      <c r="H962" s="225">
        <v>32</v>
      </c>
      <c r="I962" s="226"/>
      <c r="J962" s="221"/>
      <c r="K962" s="221"/>
      <c r="L962" s="227"/>
      <c r="M962" s="228"/>
      <c r="N962" s="229"/>
      <c r="O962" s="229"/>
      <c r="P962" s="229"/>
      <c r="Q962" s="229"/>
      <c r="R962" s="229"/>
      <c r="S962" s="229"/>
      <c r="T962" s="230"/>
      <c r="AT962" s="231" t="s">
        <v>162</v>
      </c>
      <c r="AU962" s="231" t="s">
        <v>90</v>
      </c>
      <c r="AV962" s="13" t="s">
        <v>90</v>
      </c>
      <c r="AW962" s="13" t="s">
        <v>41</v>
      </c>
      <c r="AX962" s="13" t="s">
        <v>23</v>
      </c>
      <c r="AY962" s="231" t="s">
        <v>151</v>
      </c>
    </row>
    <row r="963" spans="2:65" s="1" customFormat="1" ht="31.5" customHeight="1" x14ac:dyDescent="0.3">
      <c r="B963" s="36"/>
      <c r="C963" s="195" t="s">
        <v>981</v>
      </c>
      <c r="D963" s="195" t="s">
        <v>153</v>
      </c>
      <c r="E963" s="196" t="s">
        <v>982</v>
      </c>
      <c r="F963" s="197" t="s">
        <v>983</v>
      </c>
      <c r="G963" s="198" t="s">
        <v>274</v>
      </c>
      <c r="H963" s="199">
        <v>33</v>
      </c>
      <c r="I963" s="200"/>
      <c r="J963" s="201">
        <f>ROUND(I963*H963,2)</f>
        <v>0</v>
      </c>
      <c r="K963" s="197" t="s">
        <v>157</v>
      </c>
      <c r="L963" s="56"/>
      <c r="M963" s="202" t="s">
        <v>77</v>
      </c>
      <c r="N963" s="203" t="s">
        <v>50</v>
      </c>
      <c r="O963" s="37"/>
      <c r="P963" s="204">
        <f>O963*H963</f>
        <v>0</v>
      </c>
      <c r="Q963" s="204">
        <v>2.7799999999999999E-3</v>
      </c>
      <c r="R963" s="204">
        <f>Q963*H963</f>
        <v>9.1740000000000002E-2</v>
      </c>
      <c r="S963" s="204">
        <v>0</v>
      </c>
      <c r="T963" s="205">
        <f>S963*H963</f>
        <v>0</v>
      </c>
      <c r="AR963" s="19" t="s">
        <v>271</v>
      </c>
      <c r="AT963" s="19" t="s">
        <v>153</v>
      </c>
      <c r="AU963" s="19" t="s">
        <v>90</v>
      </c>
      <c r="AY963" s="19" t="s">
        <v>151</v>
      </c>
      <c r="BE963" s="206">
        <f>IF(N963="základní",J963,0)</f>
        <v>0</v>
      </c>
      <c r="BF963" s="206">
        <f>IF(N963="snížená",J963,0)</f>
        <v>0</v>
      </c>
      <c r="BG963" s="206">
        <f>IF(N963="zákl. přenesená",J963,0)</f>
        <v>0</v>
      </c>
      <c r="BH963" s="206">
        <f>IF(N963="sníž. přenesená",J963,0)</f>
        <v>0</v>
      </c>
      <c r="BI963" s="206">
        <f>IF(N963="nulová",J963,0)</f>
        <v>0</v>
      </c>
      <c r="BJ963" s="19" t="s">
        <v>90</v>
      </c>
      <c r="BK963" s="206">
        <f>ROUND(I963*H963,2)</f>
        <v>0</v>
      </c>
      <c r="BL963" s="19" t="s">
        <v>271</v>
      </c>
      <c r="BM963" s="19" t="s">
        <v>984</v>
      </c>
    </row>
    <row r="964" spans="2:65" s="1" customFormat="1" ht="27" x14ac:dyDescent="0.3">
      <c r="B964" s="36"/>
      <c r="C964" s="58"/>
      <c r="D964" s="207" t="s">
        <v>160</v>
      </c>
      <c r="E964" s="58"/>
      <c r="F964" s="208" t="s">
        <v>985</v>
      </c>
      <c r="G964" s="58"/>
      <c r="H964" s="58"/>
      <c r="I964" s="163"/>
      <c r="J964" s="58"/>
      <c r="K964" s="58"/>
      <c r="L964" s="56"/>
      <c r="M964" s="73"/>
      <c r="N964" s="37"/>
      <c r="O964" s="37"/>
      <c r="P964" s="37"/>
      <c r="Q964" s="37"/>
      <c r="R964" s="37"/>
      <c r="S964" s="37"/>
      <c r="T964" s="74"/>
      <c r="AT964" s="19" t="s">
        <v>160</v>
      </c>
      <c r="AU964" s="19" t="s">
        <v>90</v>
      </c>
    </row>
    <row r="965" spans="2:65" s="12" customFormat="1" x14ac:dyDescent="0.3">
      <c r="B965" s="209"/>
      <c r="C965" s="210"/>
      <c r="D965" s="207" t="s">
        <v>162</v>
      </c>
      <c r="E965" s="211" t="s">
        <v>77</v>
      </c>
      <c r="F965" s="212" t="s">
        <v>986</v>
      </c>
      <c r="G965" s="210"/>
      <c r="H965" s="213" t="s">
        <v>77</v>
      </c>
      <c r="I965" s="214"/>
      <c r="J965" s="210"/>
      <c r="K965" s="210"/>
      <c r="L965" s="215"/>
      <c r="M965" s="216"/>
      <c r="N965" s="217"/>
      <c r="O965" s="217"/>
      <c r="P965" s="217"/>
      <c r="Q965" s="217"/>
      <c r="R965" s="217"/>
      <c r="S965" s="217"/>
      <c r="T965" s="218"/>
      <c r="AT965" s="219" t="s">
        <v>162</v>
      </c>
      <c r="AU965" s="219" t="s">
        <v>90</v>
      </c>
      <c r="AV965" s="12" t="s">
        <v>23</v>
      </c>
      <c r="AW965" s="12" t="s">
        <v>41</v>
      </c>
      <c r="AX965" s="12" t="s">
        <v>79</v>
      </c>
      <c r="AY965" s="219" t="s">
        <v>151</v>
      </c>
    </row>
    <row r="966" spans="2:65" s="13" customFormat="1" x14ac:dyDescent="0.3">
      <c r="B966" s="220"/>
      <c r="C966" s="221"/>
      <c r="D966" s="207" t="s">
        <v>162</v>
      </c>
      <c r="E966" s="232" t="s">
        <v>77</v>
      </c>
      <c r="F966" s="233" t="s">
        <v>987</v>
      </c>
      <c r="G966" s="221"/>
      <c r="H966" s="234">
        <v>65.55</v>
      </c>
      <c r="I966" s="226"/>
      <c r="J966" s="221"/>
      <c r="K966" s="221"/>
      <c r="L966" s="227"/>
      <c r="M966" s="228"/>
      <c r="N966" s="229"/>
      <c r="O966" s="229"/>
      <c r="P966" s="229"/>
      <c r="Q966" s="229"/>
      <c r="R966" s="229"/>
      <c r="S966" s="229"/>
      <c r="T966" s="230"/>
      <c r="AT966" s="231" t="s">
        <v>162</v>
      </c>
      <c r="AU966" s="231" t="s">
        <v>90</v>
      </c>
      <c r="AV966" s="13" t="s">
        <v>90</v>
      </c>
      <c r="AW966" s="13" t="s">
        <v>41</v>
      </c>
      <c r="AX966" s="13" t="s">
        <v>79</v>
      </c>
      <c r="AY966" s="231" t="s">
        <v>151</v>
      </c>
    </row>
    <row r="967" spans="2:65" s="13" customFormat="1" x14ac:dyDescent="0.3">
      <c r="B967" s="220"/>
      <c r="C967" s="221"/>
      <c r="D967" s="222" t="s">
        <v>162</v>
      </c>
      <c r="E967" s="223" t="s">
        <v>77</v>
      </c>
      <c r="F967" s="224" t="s">
        <v>988</v>
      </c>
      <c r="G967" s="221"/>
      <c r="H967" s="225">
        <v>33</v>
      </c>
      <c r="I967" s="226"/>
      <c r="J967" s="221"/>
      <c r="K967" s="221"/>
      <c r="L967" s="227"/>
      <c r="M967" s="228"/>
      <c r="N967" s="229"/>
      <c r="O967" s="229"/>
      <c r="P967" s="229"/>
      <c r="Q967" s="229"/>
      <c r="R967" s="229"/>
      <c r="S967" s="229"/>
      <c r="T967" s="230"/>
      <c r="AT967" s="231" t="s">
        <v>162</v>
      </c>
      <c r="AU967" s="231" t="s">
        <v>90</v>
      </c>
      <c r="AV967" s="13" t="s">
        <v>90</v>
      </c>
      <c r="AW967" s="13" t="s">
        <v>41</v>
      </c>
      <c r="AX967" s="13" t="s">
        <v>23</v>
      </c>
      <c r="AY967" s="231" t="s">
        <v>151</v>
      </c>
    </row>
    <row r="968" spans="2:65" s="1" customFormat="1" ht="31.5" customHeight="1" x14ac:dyDescent="0.3">
      <c r="B968" s="36"/>
      <c r="C968" s="195" t="s">
        <v>28</v>
      </c>
      <c r="D968" s="195" t="s">
        <v>153</v>
      </c>
      <c r="E968" s="196" t="s">
        <v>989</v>
      </c>
      <c r="F968" s="197" t="s">
        <v>990</v>
      </c>
      <c r="G968" s="198" t="s">
        <v>156</v>
      </c>
      <c r="H968" s="199">
        <v>176.62</v>
      </c>
      <c r="I968" s="200"/>
      <c r="J968" s="201">
        <f>ROUND(I968*H968,2)</f>
        <v>0</v>
      </c>
      <c r="K968" s="197" t="s">
        <v>157</v>
      </c>
      <c r="L968" s="56"/>
      <c r="M968" s="202" t="s">
        <v>77</v>
      </c>
      <c r="N968" s="203" t="s">
        <v>50</v>
      </c>
      <c r="O968" s="37"/>
      <c r="P968" s="204">
        <f>O968*H968</f>
        <v>0</v>
      </c>
      <c r="Q968" s="204">
        <v>1.8149999999999999E-4</v>
      </c>
      <c r="R968" s="204">
        <f>Q968*H968</f>
        <v>3.205653E-2</v>
      </c>
      <c r="S968" s="204">
        <v>0</v>
      </c>
      <c r="T968" s="205">
        <f>S968*H968</f>
        <v>0</v>
      </c>
      <c r="AR968" s="19" t="s">
        <v>271</v>
      </c>
      <c r="AT968" s="19" t="s">
        <v>153</v>
      </c>
      <c r="AU968" s="19" t="s">
        <v>90</v>
      </c>
      <c r="AY968" s="19" t="s">
        <v>151</v>
      </c>
      <c r="BE968" s="206">
        <f>IF(N968="základní",J968,0)</f>
        <v>0</v>
      </c>
      <c r="BF968" s="206">
        <f>IF(N968="snížená",J968,0)</f>
        <v>0</v>
      </c>
      <c r="BG968" s="206">
        <f>IF(N968="zákl. přenesená",J968,0)</f>
        <v>0</v>
      </c>
      <c r="BH968" s="206">
        <f>IF(N968="sníž. přenesená",J968,0)</f>
        <v>0</v>
      </c>
      <c r="BI968" s="206">
        <f>IF(N968="nulová",J968,0)</f>
        <v>0</v>
      </c>
      <c r="BJ968" s="19" t="s">
        <v>90</v>
      </c>
      <c r="BK968" s="206">
        <f>ROUND(I968*H968,2)</f>
        <v>0</v>
      </c>
      <c r="BL968" s="19" t="s">
        <v>271</v>
      </c>
      <c r="BM968" s="19" t="s">
        <v>991</v>
      </c>
    </row>
    <row r="969" spans="2:65" s="1" customFormat="1" ht="40.5" x14ac:dyDescent="0.3">
      <c r="B969" s="36"/>
      <c r="C969" s="58"/>
      <c r="D969" s="207" t="s">
        <v>160</v>
      </c>
      <c r="E969" s="58"/>
      <c r="F969" s="208" t="s">
        <v>992</v>
      </c>
      <c r="G969" s="58"/>
      <c r="H969" s="58"/>
      <c r="I969" s="163"/>
      <c r="J969" s="58"/>
      <c r="K969" s="58"/>
      <c r="L969" s="56"/>
      <c r="M969" s="73"/>
      <c r="N969" s="37"/>
      <c r="O969" s="37"/>
      <c r="P969" s="37"/>
      <c r="Q969" s="37"/>
      <c r="R969" s="37"/>
      <c r="S969" s="37"/>
      <c r="T969" s="74"/>
      <c r="AT969" s="19" t="s">
        <v>160</v>
      </c>
      <c r="AU969" s="19" t="s">
        <v>90</v>
      </c>
    </row>
    <row r="970" spans="2:65" s="12" customFormat="1" x14ac:dyDescent="0.3">
      <c r="B970" s="209"/>
      <c r="C970" s="210"/>
      <c r="D970" s="207" t="s">
        <v>162</v>
      </c>
      <c r="E970" s="211" t="s">
        <v>77</v>
      </c>
      <c r="F970" s="212" t="s">
        <v>163</v>
      </c>
      <c r="G970" s="210"/>
      <c r="H970" s="213" t="s">
        <v>77</v>
      </c>
      <c r="I970" s="214"/>
      <c r="J970" s="210"/>
      <c r="K970" s="210"/>
      <c r="L970" s="215"/>
      <c r="M970" s="216"/>
      <c r="N970" s="217"/>
      <c r="O970" s="217"/>
      <c r="P970" s="217"/>
      <c r="Q970" s="217"/>
      <c r="R970" s="217"/>
      <c r="S970" s="217"/>
      <c r="T970" s="218"/>
      <c r="AT970" s="219" t="s">
        <v>162</v>
      </c>
      <c r="AU970" s="219" t="s">
        <v>90</v>
      </c>
      <c r="AV970" s="12" t="s">
        <v>23</v>
      </c>
      <c r="AW970" s="12" t="s">
        <v>41</v>
      </c>
      <c r="AX970" s="12" t="s">
        <v>79</v>
      </c>
      <c r="AY970" s="219" t="s">
        <v>151</v>
      </c>
    </row>
    <row r="971" spans="2:65" s="12" customFormat="1" x14ac:dyDescent="0.3">
      <c r="B971" s="209"/>
      <c r="C971" s="210"/>
      <c r="D971" s="207" t="s">
        <v>162</v>
      </c>
      <c r="E971" s="211" t="s">
        <v>77</v>
      </c>
      <c r="F971" s="212" t="s">
        <v>993</v>
      </c>
      <c r="G971" s="210"/>
      <c r="H971" s="213" t="s">
        <v>77</v>
      </c>
      <c r="I971" s="214"/>
      <c r="J971" s="210"/>
      <c r="K971" s="210"/>
      <c r="L971" s="215"/>
      <c r="M971" s="216"/>
      <c r="N971" s="217"/>
      <c r="O971" s="217"/>
      <c r="P971" s="217"/>
      <c r="Q971" s="217"/>
      <c r="R971" s="217"/>
      <c r="S971" s="217"/>
      <c r="T971" s="218"/>
      <c r="AT971" s="219" t="s">
        <v>162</v>
      </c>
      <c r="AU971" s="219" t="s">
        <v>90</v>
      </c>
      <c r="AV971" s="12" t="s">
        <v>23</v>
      </c>
      <c r="AW971" s="12" t="s">
        <v>41</v>
      </c>
      <c r="AX971" s="12" t="s">
        <v>79</v>
      </c>
      <c r="AY971" s="219" t="s">
        <v>151</v>
      </c>
    </row>
    <row r="972" spans="2:65" s="13" customFormat="1" x14ac:dyDescent="0.3">
      <c r="B972" s="220"/>
      <c r="C972" s="221"/>
      <c r="D972" s="207" t="s">
        <v>162</v>
      </c>
      <c r="E972" s="232" t="s">
        <v>77</v>
      </c>
      <c r="F972" s="233" t="s">
        <v>994</v>
      </c>
      <c r="G972" s="221"/>
      <c r="H972" s="234">
        <v>173.29</v>
      </c>
      <c r="I972" s="226"/>
      <c r="J972" s="221"/>
      <c r="K972" s="221"/>
      <c r="L972" s="227"/>
      <c r="M972" s="228"/>
      <c r="N972" s="229"/>
      <c r="O972" s="229"/>
      <c r="P972" s="229"/>
      <c r="Q972" s="229"/>
      <c r="R972" s="229"/>
      <c r="S972" s="229"/>
      <c r="T972" s="230"/>
      <c r="AT972" s="231" t="s">
        <v>162</v>
      </c>
      <c r="AU972" s="231" t="s">
        <v>90</v>
      </c>
      <c r="AV972" s="13" t="s">
        <v>90</v>
      </c>
      <c r="AW972" s="13" t="s">
        <v>41</v>
      </c>
      <c r="AX972" s="13" t="s">
        <v>79</v>
      </c>
      <c r="AY972" s="231" t="s">
        <v>151</v>
      </c>
    </row>
    <row r="973" spans="2:65" s="13" customFormat="1" x14ac:dyDescent="0.3">
      <c r="B973" s="220"/>
      <c r="C973" s="221"/>
      <c r="D973" s="207" t="s">
        <v>162</v>
      </c>
      <c r="E973" s="232" t="s">
        <v>77</v>
      </c>
      <c r="F973" s="233" t="s">
        <v>995</v>
      </c>
      <c r="G973" s="221"/>
      <c r="H973" s="234">
        <v>3.33</v>
      </c>
      <c r="I973" s="226"/>
      <c r="J973" s="221"/>
      <c r="K973" s="221"/>
      <c r="L973" s="227"/>
      <c r="M973" s="228"/>
      <c r="N973" s="229"/>
      <c r="O973" s="229"/>
      <c r="P973" s="229"/>
      <c r="Q973" s="229"/>
      <c r="R973" s="229"/>
      <c r="S973" s="229"/>
      <c r="T973" s="230"/>
      <c r="AT973" s="231" t="s">
        <v>162</v>
      </c>
      <c r="AU973" s="231" t="s">
        <v>90</v>
      </c>
      <c r="AV973" s="13" t="s">
        <v>90</v>
      </c>
      <c r="AW973" s="13" t="s">
        <v>41</v>
      </c>
      <c r="AX973" s="13" t="s">
        <v>79</v>
      </c>
      <c r="AY973" s="231" t="s">
        <v>151</v>
      </c>
    </row>
    <row r="974" spans="2:65" s="14" customFormat="1" x14ac:dyDescent="0.3">
      <c r="B974" s="235"/>
      <c r="C974" s="236"/>
      <c r="D974" s="222" t="s">
        <v>162</v>
      </c>
      <c r="E974" s="237" t="s">
        <v>77</v>
      </c>
      <c r="F974" s="238" t="s">
        <v>174</v>
      </c>
      <c r="G974" s="236"/>
      <c r="H974" s="239">
        <v>176.62</v>
      </c>
      <c r="I974" s="240"/>
      <c r="J974" s="236"/>
      <c r="K974" s="236"/>
      <c r="L974" s="241"/>
      <c r="M974" s="242"/>
      <c r="N974" s="243"/>
      <c r="O974" s="243"/>
      <c r="P974" s="243"/>
      <c r="Q974" s="243"/>
      <c r="R974" s="243"/>
      <c r="S974" s="243"/>
      <c r="T974" s="244"/>
      <c r="AT974" s="245" t="s">
        <v>162</v>
      </c>
      <c r="AU974" s="245" t="s">
        <v>90</v>
      </c>
      <c r="AV974" s="14" t="s">
        <v>158</v>
      </c>
      <c r="AW974" s="14" t="s">
        <v>41</v>
      </c>
      <c r="AX974" s="14" t="s">
        <v>23</v>
      </c>
      <c r="AY974" s="245" t="s">
        <v>151</v>
      </c>
    </row>
    <row r="975" spans="2:65" s="1" customFormat="1" ht="31.5" customHeight="1" x14ac:dyDescent="0.3">
      <c r="B975" s="36"/>
      <c r="C975" s="195" t="s">
        <v>996</v>
      </c>
      <c r="D975" s="195" t="s">
        <v>153</v>
      </c>
      <c r="E975" s="196" t="s">
        <v>997</v>
      </c>
      <c r="F975" s="197" t="s">
        <v>998</v>
      </c>
      <c r="G975" s="198" t="s">
        <v>156</v>
      </c>
      <c r="H975" s="199">
        <v>87.8</v>
      </c>
      <c r="I975" s="200"/>
      <c r="J975" s="201">
        <f>ROUND(I975*H975,2)</f>
        <v>0</v>
      </c>
      <c r="K975" s="197" t="s">
        <v>157</v>
      </c>
      <c r="L975" s="56"/>
      <c r="M975" s="202" t="s">
        <v>77</v>
      </c>
      <c r="N975" s="203" t="s">
        <v>50</v>
      </c>
      <c r="O975" s="37"/>
      <c r="P975" s="204">
        <f>O975*H975</f>
        <v>0</v>
      </c>
      <c r="Q975" s="204">
        <v>2.9040000000000001E-4</v>
      </c>
      <c r="R975" s="204">
        <f>Q975*H975</f>
        <v>2.5497120000000002E-2</v>
      </c>
      <c r="S975" s="204">
        <v>0</v>
      </c>
      <c r="T975" s="205">
        <f>S975*H975</f>
        <v>0</v>
      </c>
      <c r="AR975" s="19" t="s">
        <v>271</v>
      </c>
      <c r="AT975" s="19" t="s">
        <v>153</v>
      </c>
      <c r="AU975" s="19" t="s">
        <v>90</v>
      </c>
      <c r="AY975" s="19" t="s">
        <v>151</v>
      </c>
      <c r="BE975" s="206">
        <f>IF(N975="základní",J975,0)</f>
        <v>0</v>
      </c>
      <c r="BF975" s="206">
        <f>IF(N975="snížená",J975,0)</f>
        <v>0</v>
      </c>
      <c r="BG975" s="206">
        <f>IF(N975="zákl. přenesená",J975,0)</f>
        <v>0</v>
      </c>
      <c r="BH975" s="206">
        <f>IF(N975="sníž. přenesená",J975,0)</f>
        <v>0</v>
      </c>
      <c r="BI975" s="206">
        <f>IF(N975="nulová",J975,0)</f>
        <v>0</v>
      </c>
      <c r="BJ975" s="19" t="s">
        <v>90</v>
      </c>
      <c r="BK975" s="206">
        <f>ROUND(I975*H975,2)</f>
        <v>0</v>
      </c>
      <c r="BL975" s="19" t="s">
        <v>271</v>
      </c>
      <c r="BM975" s="19" t="s">
        <v>999</v>
      </c>
    </row>
    <row r="976" spans="2:65" s="1" customFormat="1" ht="40.5" x14ac:dyDescent="0.3">
      <c r="B976" s="36"/>
      <c r="C976" s="58"/>
      <c r="D976" s="207" t="s">
        <v>160</v>
      </c>
      <c r="E976" s="58"/>
      <c r="F976" s="208" t="s">
        <v>1000</v>
      </c>
      <c r="G976" s="58"/>
      <c r="H976" s="58"/>
      <c r="I976" s="163"/>
      <c r="J976" s="58"/>
      <c r="K976" s="58"/>
      <c r="L976" s="56"/>
      <c r="M976" s="73"/>
      <c r="N976" s="37"/>
      <c r="O976" s="37"/>
      <c r="P976" s="37"/>
      <c r="Q976" s="37"/>
      <c r="R976" s="37"/>
      <c r="S976" s="37"/>
      <c r="T976" s="74"/>
      <c r="AT976" s="19" t="s">
        <v>160</v>
      </c>
      <c r="AU976" s="19" t="s">
        <v>90</v>
      </c>
    </row>
    <row r="977" spans="2:65" s="12" customFormat="1" x14ac:dyDescent="0.3">
      <c r="B977" s="209"/>
      <c r="C977" s="210"/>
      <c r="D977" s="207" t="s">
        <v>162</v>
      </c>
      <c r="E977" s="211" t="s">
        <v>77</v>
      </c>
      <c r="F977" s="212" t="s">
        <v>163</v>
      </c>
      <c r="G977" s="210"/>
      <c r="H977" s="213" t="s">
        <v>77</v>
      </c>
      <c r="I977" s="214"/>
      <c r="J977" s="210"/>
      <c r="K977" s="210"/>
      <c r="L977" s="215"/>
      <c r="M977" s="216"/>
      <c r="N977" s="217"/>
      <c r="O977" s="217"/>
      <c r="P977" s="217"/>
      <c r="Q977" s="217"/>
      <c r="R977" s="217"/>
      <c r="S977" s="217"/>
      <c r="T977" s="218"/>
      <c r="AT977" s="219" t="s">
        <v>162</v>
      </c>
      <c r="AU977" s="219" t="s">
        <v>90</v>
      </c>
      <c r="AV977" s="12" t="s">
        <v>23</v>
      </c>
      <c r="AW977" s="12" t="s">
        <v>41</v>
      </c>
      <c r="AX977" s="12" t="s">
        <v>79</v>
      </c>
      <c r="AY977" s="219" t="s">
        <v>151</v>
      </c>
    </row>
    <row r="978" spans="2:65" s="13" customFormat="1" x14ac:dyDescent="0.3">
      <c r="B978" s="220"/>
      <c r="C978" s="221"/>
      <c r="D978" s="207" t="s">
        <v>162</v>
      </c>
      <c r="E978" s="232" t="s">
        <v>77</v>
      </c>
      <c r="F978" s="233" t="s">
        <v>1001</v>
      </c>
      <c r="G978" s="221"/>
      <c r="H978" s="234">
        <v>31.024999999999999</v>
      </c>
      <c r="I978" s="226"/>
      <c r="J978" s="221"/>
      <c r="K978" s="221"/>
      <c r="L978" s="227"/>
      <c r="M978" s="228"/>
      <c r="N978" s="229"/>
      <c r="O978" s="229"/>
      <c r="P978" s="229"/>
      <c r="Q978" s="229"/>
      <c r="R978" s="229"/>
      <c r="S978" s="229"/>
      <c r="T978" s="230"/>
      <c r="AT978" s="231" t="s">
        <v>162</v>
      </c>
      <c r="AU978" s="231" t="s">
        <v>90</v>
      </c>
      <c r="AV978" s="13" t="s">
        <v>90</v>
      </c>
      <c r="AW978" s="13" t="s">
        <v>41</v>
      </c>
      <c r="AX978" s="13" t="s">
        <v>79</v>
      </c>
      <c r="AY978" s="231" t="s">
        <v>151</v>
      </c>
    </row>
    <row r="979" spans="2:65" s="12" customFormat="1" x14ac:dyDescent="0.3">
      <c r="B979" s="209"/>
      <c r="C979" s="210"/>
      <c r="D979" s="207" t="s">
        <v>162</v>
      </c>
      <c r="E979" s="211" t="s">
        <v>77</v>
      </c>
      <c r="F979" s="212" t="s">
        <v>1002</v>
      </c>
      <c r="G979" s="210"/>
      <c r="H979" s="213" t="s">
        <v>77</v>
      </c>
      <c r="I979" s="214"/>
      <c r="J979" s="210"/>
      <c r="K979" s="210"/>
      <c r="L979" s="215"/>
      <c r="M979" s="216"/>
      <c r="N979" s="217"/>
      <c r="O979" s="217"/>
      <c r="P979" s="217"/>
      <c r="Q979" s="217"/>
      <c r="R979" s="217"/>
      <c r="S979" s="217"/>
      <c r="T979" s="218"/>
      <c r="AT979" s="219" t="s">
        <v>162</v>
      </c>
      <c r="AU979" s="219" t="s">
        <v>90</v>
      </c>
      <c r="AV979" s="12" t="s">
        <v>23</v>
      </c>
      <c r="AW979" s="12" t="s">
        <v>41</v>
      </c>
      <c r="AX979" s="12" t="s">
        <v>79</v>
      </c>
      <c r="AY979" s="219" t="s">
        <v>151</v>
      </c>
    </row>
    <row r="980" spans="2:65" s="13" customFormat="1" x14ac:dyDescent="0.3">
      <c r="B980" s="220"/>
      <c r="C980" s="221"/>
      <c r="D980" s="207" t="s">
        <v>162</v>
      </c>
      <c r="E980" s="232" t="s">
        <v>77</v>
      </c>
      <c r="F980" s="233" t="s">
        <v>1003</v>
      </c>
      <c r="G980" s="221"/>
      <c r="H980" s="234">
        <v>23.292000000000002</v>
      </c>
      <c r="I980" s="226"/>
      <c r="J980" s="221"/>
      <c r="K980" s="221"/>
      <c r="L980" s="227"/>
      <c r="M980" s="228"/>
      <c r="N980" s="229"/>
      <c r="O980" s="229"/>
      <c r="P980" s="229"/>
      <c r="Q980" s="229"/>
      <c r="R980" s="229"/>
      <c r="S980" s="229"/>
      <c r="T980" s="230"/>
      <c r="AT980" s="231" t="s">
        <v>162</v>
      </c>
      <c r="AU980" s="231" t="s">
        <v>90</v>
      </c>
      <c r="AV980" s="13" t="s">
        <v>90</v>
      </c>
      <c r="AW980" s="13" t="s">
        <v>41</v>
      </c>
      <c r="AX980" s="13" t="s">
        <v>79</v>
      </c>
      <c r="AY980" s="231" t="s">
        <v>151</v>
      </c>
    </row>
    <row r="981" spans="2:65" s="13" customFormat="1" x14ac:dyDescent="0.3">
      <c r="B981" s="220"/>
      <c r="C981" s="221"/>
      <c r="D981" s="207" t="s">
        <v>162</v>
      </c>
      <c r="E981" s="232" t="s">
        <v>77</v>
      </c>
      <c r="F981" s="233" t="s">
        <v>1004</v>
      </c>
      <c r="G981" s="221"/>
      <c r="H981" s="234">
        <v>33.482999999999997</v>
      </c>
      <c r="I981" s="226"/>
      <c r="J981" s="221"/>
      <c r="K981" s="221"/>
      <c r="L981" s="227"/>
      <c r="M981" s="228"/>
      <c r="N981" s="229"/>
      <c r="O981" s="229"/>
      <c r="P981" s="229"/>
      <c r="Q981" s="229"/>
      <c r="R981" s="229"/>
      <c r="S981" s="229"/>
      <c r="T981" s="230"/>
      <c r="AT981" s="231" t="s">
        <v>162</v>
      </c>
      <c r="AU981" s="231" t="s">
        <v>90</v>
      </c>
      <c r="AV981" s="13" t="s">
        <v>90</v>
      </c>
      <c r="AW981" s="13" t="s">
        <v>41</v>
      </c>
      <c r="AX981" s="13" t="s">
        <v>79</v>
      </c>
      <c r="AY981" s="231" t="s">
        <v>151</v>
      </c>
    </row>
    <row r="982" spans="2:65" s="14" customFormat="1" x14ac:dyDescent="0.3">
      <c r="B982" s="235"/>
      <c r="C982" s="236"/>
      <c r="D982" s="222" t="s">
        <v>162</v>
      </c>
      <c r="E982" s="237" t="s">
        <v>77</v>
      </c>
      <c r="F982" s="238" t="s">
        <v>174</v>
      </c>
      <c r="G982" s="236"/>
      <c r="H982" s="239">
        <v>87.8</v>
      </c>
      <c r="I982" s="240"/>
      <c r="J982" s="236"/>
      <c r="K982" s="236"/>
      <c r="L982" s="241"/>
      <c r="M982" s="242"/>
      <c r="N982" s="243"/>
      <c r="O982" s="243"/>
      <c r="P982" s="243"/>
      <c r="Q982" s="243"/>
      <c r="R982" s="243"/>
      <c r="S982" s="243"/>
      <c r="T982" s="244"/>
      <c r="AT982" s="245" t="s">
        <v>162</v>
      </c>
      <c r="AU982" s="245" t="s">
        <v>90</v>
      </c>
      <c r="AV982" s="14" t="s">
        <v>158</v>
      </c>
      <c r="AW982" s="14" t="s">
        <v>41</v>
      </c>
      <c r="AX982" s="14" t="s">
        <v>23</v>
      </c>
      <c r="AY982" s="245" t="s">
        <v>151</v>
      </c>
    </row>
    <row r="983" spans="2:65" s="1" customFormat="1" ht="31.5" customHeight="1" x14ac:dyDescent="0.3">
      <c r="B983" s="36"/>
      <c r="C983" s="195" t="s">
        <v>1005</v>
      </c>
      <c r="D983" s="195" t="s">
        <v>153</v>
      </c>
      <c r="E983" s="196" t="s">
        <v>1006</v>
      </c>
      <c r="F983" s="197" t="s">
        <v>1007</v>
      </c>
      <c r="G983" s="198" t="s">
        <v>156</v>
      </c>
      <c r="H983" s="199">
        <v>6</v>
      </c>
      <c r="I983" s="200"/>
      <c r="J983" s="201">
        <f>ROUND(I983*H983,2)</f>
        <v>0</v>
      </c>
      <c r="K983" s="197" t="s">
        <v>157</v>
      </c>
      <c r="L983" s="56"/>
      <c r="M983" s="202" t="s">
        <v>77</v>
      </c>
      <c r="N983" s="203" t="s">
        <v>50</v>
      </c>
      <c r="O983" s="37"/>
      <c r="P983" s="204">
        <f>O983*H983</f>
        <v>0</v>
      </c>
      <c r="Q983" s="204">
        <v>3.993E-4</v>
      </c>
      <c r="R983" s="204">
        <f>Q983*H983</f>
        <v>2.3958E-3</v>
      </c>
      <c r="S983" s="204">
        <v>0</v>
      </c>
      <c r="T983" s="205">
        <f>S983*H983</f>
        <v>0</v>
      </c>
      <c r="AR983" s="19" t="s">
        <v>271</v>
      </c>
      <c r="AT983" s="19" t="s">
        <v>153</v>
      </c>
      <c r="AU983" s="19" t="s">
        <v>90</v>
      </c>
      <c r="AY983" s="19" t="s">
        <v>151</v>
      </c>
      <c r="BE983" s="206">
        <f>IF(N983="základní",J983,0)</f>
        <v>0</v>
      </c>
      <c r="BF983" s="206">
        <f>IF(N983="snížená",J983,0)</f>
        <v>0</v>
      </c>
      <c r="BG983" s="206">
        <f>IF(N983="zákl. přenesená",J983,0)</f>
        <v>0</v>
      </c>
      <c r="BH983" s="206">
        <f>IF(N983="sníž. přenesená",J983,0)</f>
        <v>0</v>
      </c>
      <c r="BI983" s="206">
        <f>IF(N983="nulová",J983,0)</f>
        <v>0</v>
      </c>
      <c r="BJ983" s="19" t="s">
        <v>90</v>
      </c>
      <c r="BK983" s="206">
        <f>ROUND(I983*H983,2)</f>
        <v>0</v>
      </c>
      <c r="BL983" s="19" t="s">
        <v>271</v>
      </c>
      <c r="BM983" s="19" t="s">
        <v>1008</v>
      </c>
    </row>
    <row r="984" spans="2:65" s="1" customFormat="1" ht="40.5" x14ac:dyDescent="0.3">
      <c r="B984" s="36"/>
      <c r="C984" s="58"/>
      <c r="D984" s="207" t="s">
        <v>160</v>
      </c>
      <c r="E984" s="58"/>
      <c r="F984" s="208" t="s">
        <v>1009</v>
      </c>
      <c r="G984" s="58"/>
      <c r="H984" s="58"/>
      <c r="I984" s="163"/>
      <c r="J984" s="58"/>
      <c r="K984" s="58"/>
      <c r="L984" s="56"/>
      <c r="M984" s="73"/>
      <c r="N984" s="37"/>
      <c r="O984" s="37"/>
      <c r="P984" s="37"/>
      <c r="Q984" s="37"/>
      <c r="R984" s="37"/>
      <c r="S984" s="37"/>
      <c r="T984" s="74"/>
      <c r="AT984" s="19" t="s">
        <v>160</v>
      </c>
      <c r="AU984" s="19" t="s">
        <v>90</v>
      </c>
    </row>
    <row r="985" spans="2:65" s="12" customFormat="1" x14ac:dyDescent="0.3">
      <c r="B985" s="209"/>
      <c r="C985" s="210"/>
      <c r="D985" s="207" t="s">
        <v>162</v>
      </c>
      <c r="E985" s="211" t="s">
        <v>77</v>
      </c>
      <c r="F985" s="212" t="s">
        <v>163</v>
      </c>
      <c r="G985" s="210"/>
      <c r="H985" s="213" t="s">
        <v>77</v>
      </c>
      <c r="I985" s="214"/>
      <c r="J985" s="210"/>
      <c r="K985" s="210"/>
      <c r="L985" s="215"/>
      <c r="M985" s="216"/>
      <c r="N985" s="217"/>
      <c r="O985" s="217"/>
      <c r="P985" s="217"/>
      <c r="Q985" s="217"/>
      <c r="R985" s="217"/>
      <c r="S985" s="217"/>
      <c r="T985" s="218"/>
      <c r="AT985" s="219" t="s">
        <v>162</v>
      </c>
      <c r="AU985" s="219" t="s">
        <v>90</v>
      </c>
      <c r="AV985" s="12" t="s">
        <v>23</v>
      </c>
      <c r="AW985" s="12" t="s">
        <v>41</v>
      </c>
      <c r="AX985" s="12" t="s">
        <v>79</v>
      </c>
      <c r="AY985" s="219" t="s">
        <v>151</v>
      </c>
    </row>
    <row r="986" spans="2:65" s="13" customFormat="1" x14ac:dyDescent="0.3">
      <c r="B986" s="220"/>
      <c r="C986" s="221"/>
      <c r="D986" s="207" t="s">
        <v>162</v>
      </c>
      <c r="E986" s="232" t="s">
        <v>77</v>
      </c>
      <c r="F986" s="233" t="s">
        <v>1010</v>
      </c>
      <c r="G986" s="221"/>
      <c r="H986" s="234">
        <v>8</v>
      </c>
      <c r="I986" s="226"/>
      <c r="J986" s="221"/>
      <c r="K986" s="221"/>
      <c r="L986" s="227"/>
      <c r="M986" s="228"/>
      <c r="N986" s="229"/>
      <c r="O986" s="229"/>
      <c r="P986" s="229"/>
      <c r="Q986" s="229"/>
      <c r="R986" s="229"/>
      <c r="S986" s="229"/>
      <c r="T986" s="230"/>
      <c r="AT986" s="231" t="s">
        <v>162</v>
      </c>
      <c r="AU986" s="231" t="s">
        <v>90</v>
      </c>
      <c r="AV986" s="13" t="s">
        <v>90</v>
      </c>
      <c r="AW986" s="13" t="s">
        <v>41</v>
      </c>
      <c r="AX986" s="13" t="s">
        <v>79</v>
      </c>
      <c r="AY986" s="231" t="s">
        <v>151</v>
      </c>
    </row>
    <row r="987" spans="2:65" s="13" customFormat="1" x14ac:dyDescent="0.3">
      <c r="B987" s="220"/>
      <c r="C987" s="221"/>
      <c r="D987" s="207" t="s">
        <v>162</v>
      </c>
      <c r="E987" s="232" t="s">
        <v>77</v>
      </c>
      <c r="F987" s="233" t="s">
        <v>1011</v>
      </c>
      <c r="G987" s="221"/>
      <c r="H987" s="234">
        <v>-2</v>
      </c>
      <c r="I987" s="226"/>
      <c r="J987" s="221"/>
      <c r="K987" s="221"/>
      <c r="L987" s="227"/>
      <c r="M987" s="228"/>
      <c r="N987" s="229"/>
      <c r="O987" s="229"/>
      <c r="P987" s="229"/>
      <c r="Q987" s="229"/>
      <c r="R987" s="229"/>
      <c r="S987" s="229"/>
      <c r="T987" s="230"/>
      <c r="AT987" s="231" t="s">
        <v>162</v>
      </c>
      <c r="AU987" s="231" t="s">
        <v>90</v>
      </c>
      <c r="AV987" s="13" t="s">
        <v>90</v>
      </c>
      <c r="AW987" s="13" t="s">
        <v>41</v>
      </c>
      <c r="AX987" s="13" t="s">
        <v>79</v>
      </c>
      <c r="AY987" s="231" t="s">
        <v>151</v>
      </c>
    </row>
    <row r="988" spans="2:65" s="14" customFormat="1" x14ac:dyDescent="0.3">
      <c r="B988" s="235"/>
      <c r="C988" s="236"/>
      <c r="D988" s="222" t="s">
        <v>162</v>
      </c>
      <c r="E988" s="237" t="s">
        <v>77</v>
      </c>
      <c r="F988" s="238" t="s">
        <v>174</v>
      </c>
      <c r="G988" s="236"/>
      <c r="H988" s="239">
        <v>6</v>
      </c>
      <c r="I988" s="240"/>
      <c r="J988" s="236"/>
      <c r="K988" s="236"/>
      <c r="L988" s="241"/>
      <c r="M988" s="242"/>
      <c r="N988" s="243"/>
      <c r="O988" s="243"/>
      <c r="P988" s="243"/>
      <c r="Q988" s="243"/>
      <c r="R988" s="243"/>
      <c r="S988" s="243"/>
      <c r="T988" s="244"/>
      <c r="AT988" s="245" t="s">
        <v>162</v>
      </c>
      <c r="AU988" s="245" t="s">
        <v>90</v>
      </c>
      <c r="AV988" s="14" t="s">
        <v>158</v>
      </c>
      <c r="AW988" s="14" t="s">
        <v>41</v>
      </c>
      <c r="AX988" s="14" t="s">
        <v>23</v>
      </c>
      <c r="AY988" s="245" t="s">
        <v>151</v>
      </c>
    </row>
    <row r="989" spans="2:65" s="1" customFormat="1" ht="22.5" customHeight="1" x14ac:dyDescent="0.3">
      <c r="B989" s="36"/>
      <c r="C989" s="247" t="s">
        <v>1012</v>
      </c>
      <c r="D989" s="247" t="s">
        <v>209</v>
      </c>
      <c r="E989" s="248" t="s">
        <v>1013</v>
      </c>
      <c r="F989" s="249" t="s">
        <v>1014</v>
      </c>
      <c r="G989" s="250" t="s">
        <v>156</v>
      </c>
      <c r="H989" s="251">
        <v>310.983</v>
      </c>
      <c r="I989" s="252"/>
      <c r="J989" s="253">
        <f>ROUND(I989*H989,2)</f>
        <v>0</v>
      </c>
      <c r="K989" s="249" t="s">
        <v>157</v>
      </c>
      <c r="L989" s="254"/>
      <c r="M989" s="255" t="s">
        <v>77</v>
      </c>
      <c r="N989" s="256" t="s">
        <v>50</v>
      </c>
      <c r="O989" s="37"/>
      <c r="P989" s="204">
        <f>O989*H989</f>
        <v>0</v>
      </c>
      <c r="Q989" s="204">
        <v>1.5200000000000001E-3</v>
      </c>
      <c r="R989" s="204">
        <f>Q989*H989</f>
        <v>0.47269416000000003</v>
      </c>
      <c r="S989" s="204">
        <v>0</v>
      </c>
      <c r="T989" s="205">
        <f>S989*H989</f>
        <v>0</v>
      </c>
      <c r="AR989" s="19" t="s">
        <v>437</v>
      </c>
      <c r="AT989" s="19" t="s">
        <v>209</v>
      </c>
      <c r="AU989" s="19" t="s">
        <v>90</v>
      </c>
      <c r="AY989" s="19" t="s">
        <v>151</v>
      </c>
      <c r="BE989" s="206">
        <f>IF(N989="základní",J989,0)</f>
        <v>0</v>
      </c>
      <c r="BF989" s="206">
        <f>IF(N989="snížená",J989,0)</f>
        <v>0</v>
      </c>
      <c r="BG989" s="206">
        <f>IF(N989="zákl. přenesená",J989,0)</f>
        <v>0</v>
      </c>
      <c r="BH989" s="206">
        <f>IF(N989="sníž. přenesená",J989,0)</f>
        <v>0</v>
      </c>
      <c r="BI989" s="206">
        <f>IF(N989="nulová",J989,0)</f>
        <v>0</v>
      </c>
      <c r="BJ989" s="19" t="s">
        <v>90</v>
      </c>
      <c r="BK989" s="206">
        <f>ROUND(I989*H989,2)</f>
        <v>0</v>
      </c>
      <c r="BL989" s="19" t="s">
        <v>271</v>
      </c>
      <c r="BM989" s="19" t="s">
        <v>1015</v>
      </c>
    </row>
    <row r="990" spans="2:65" s="1" customFormat="1" ht="27" x14ac:dyDescent="0.3">
      <c r="B990" s="36"/>
      <c r="C990" s="58"/>
      <c r="D990" s="207" t="s">
        <v>160</v>
      </c>
      <c r="E990" s="58"/>
      <c r="F990" s="208" t="s">
        <v>1016</v>
      </c>
      <c r="G990" s="58"/>
      <c r="H990" s="58"/>
      <c r="I990" s="163"/>
      <c r="J990" s="58"/>
      <c r="K990" s="58"/>
      <c r="L990" s="56"/>
      <c r="M990" s="73"/>
      <c r="N990" s="37"/>
      <c r="O990" s="37"/>
      <c r="P990" s="37"/>
      <c r="Q990" s="37"/>
      <c r="R990" s="37"/>
      <c r="S990" s="37"/>
      <c r="T990" s="74"/>
      <c r="AT990" s="19" t="s">
        <v>160</v>
      </c>
      <c r="AU990" s="19" t="s">
        <v>90</v>
      </c>
    </row>
    <row r="991" spans="2:65" s="13" customFormat="1" x14ac:dyDescent="0.3">
      <c r="B991" s="220"/>
      <c r="C991" s="221"/>
      <c r="D991" s="207" t="s">
        <v>162</v>
      </c>
      <c r="E991" s="232" t="s">
        <v>77</v>
      </c>
      <c r="F991" s="233" t="s">
        <v>1017</v>
      </c>
      <c r="G991" s="221"/>
      <c r="H991" s="234">
        <v>270.42</v>
      </c>
      <c r="I991" s="226"/>
      <c r="J991" s="221"/>
      <c r="K991" s="221"/>
      <c r="L991" s="227"/>
      <c r="M991" s="228"/>
      <c r="N991" s="229"/>
      <c r="O991" s="229"/>
      <c r="P991" s="229"/>
      <c r="Q991" s="229"/>
      <c r="R991" s="229"/>
      <c r="S991" s="229"/>
      <c r="T991" s="230"/>
      <c r="AT991" s="231" t="s">
        <v>162</v>
      </c>
      <c r="AU991" s="231" t="s">
        <v>90</v>
      </c>
      <c r="AV991" s="13" t="s">
        <v>90</v>
      </c>
      <c r="AW991" s="13" t="s">
        <v>41</v>
      </c>
      <c r="AX991" s="13" t="s">
        <v>23</v>
      </c>
      <c r="AY991" s="231" t="s">
        <v>151</v>
      </c>
    </row>
    <row r="992" spans="2:65" s="13" customFormat="1" x14ac:dyDescent="0.3">
      <c r="B992" s="220"/>
      <c r="C992" s="221"/>
      <c r="D992" s="222" t="s">
        <v>162</v>
      </c>
      <c r="E992" s="221"/>
      <c r="F992" s="224" t="s">
        <v>1018</v>
      </c>
      <c r="G992" s="221"/>
      <c r="H992" s="225">
        <v>310.983</v>
      </c>
      <c r="I992" s="226"/>
      <c r="J992" s="221"/>
      <c r="K992" s="221"/>
      <c r="L992" s="227"/>
      <c r="M992" s="228"/>
      <c r="N992" s="229"/>
      <c r="O992" s="229"/>
      <c r="P992" s="229"/>
      <c r="Q992" s="229"/>
      <c r="R992" s="229"/>
      <c r="S992" s="229"/>
      <c r="T992" s="230"/>
      <c r="AT992" s="231" t="s">
        <v>162</v>
      </c>
      <c r="AU992" s="231" t="s">
        <v>90</v>
      </c>
      <c r="AV992" s="13" t="s">
        <v>90</v>
      </c>
      <c r="AW992" s="13" t="s">
        <v>4</v>
      </c>
      <c r="AX992" s="13" t="s">
        <v>23</v>
      </c>
      <c r="AY992" s="231" t="s">
        <v>151</v>
      </c>
    </row>
    <row r="993" spans="2:65" s="1" customFormat="1" ht="22.5" customHeight="1" x14ac:dyDescent="0.3">
      <c r="B993" s="36"/>
      <c r="C993" s="195" t="s">
        <v>1019</v>
      </c>
      <c r="D993" s="195" t="s">
        <v>153</v>
      </c>
      <c r="E993" s="196" t="s">
        <v>1020</v>
      </c>
      <c r="F993" s="197" t="s">
        <v>1021</v>
      </c>
      <c r="G993" s="198" t="s">
        <v>274</v>
      </c>
      <c r="H993" s="199">
        <v>1</v>
      </c>
      <c r="I993" s="200"/>
      <c r="J993" s="201">
        <f>ROUND(I993*H993,2)</f>
        <v>0</v>
      </c>
      <c r="K993" s="197" t="s">
        <v>157</v>
      </c>
      <c r="L993" s="56"/>
      <c r="M993" s="202" t="s">
        <v>77</v>
      </c>
      <c r="N993" s="203" t="s">
        <v>50</v>
      </c>
      <c r="O993" s="37"/>
      <c r="P993" s="204">
        <f>O993*H993</f>
        <v>0</v>
      </c>
      <c r="Q993" s="204">
        <v>1.1E-4</v>
      </c>
      <c r="R993" s="204">
        <f>Q993*H993</f>
        <v>1.1E-4</v>
      </c>
      <c r="S993" s="204">
        <v>0</v>
      </c>
      <c r="T993" s="205">
        <f>S993*H993</f>
        <v>0</v>
      </c>
      <c r="AR993" s="19" t="s">
        <v>271</v>
      </c>
      <c r="AT993" s="19" t="s">
        <v>153</v>
      </c>
      <c r="AU993" s="19" t="s">
        <v>90</v>
      </c>
      <c r="AY993" s="19" t="s">
        <v>151</v>
      </c>
      <c r="BE993" s="206">
        <f>IF(N993="základní",J993,0)</f>
        <v>0</v>
      </c>
      <c r="BF993" s="206">
        <f>IF(N993="snížená",J993,0)</f>
        <v>0</v>
      </c>
      <c r="BG993" s="206">
        <f>IF(N993="zákl. přenesená",J993,0)</f>
        <v>0</v>
      </c>
      <c r="BH993" s="206">
        <f>IF(N993="sníž. přenesená",J993,0)</f>
        <v>0</v>
      </c>
      <c r="BI993" s="206">
        <f>IF(N993="nulová",J993,0)</f>
        <v>0</v>
      </c>
      <c r="BJ993" s="19" t="s">
        <v>90</v>
      </c>
      <c r="BK993" s="206">
        <f>ROUND(I993*H993,2)</f>
        <v>0</v>
      </c>
      <c r="BL993" s="19" t="s">
        <v>271</v>
      </c>
      <c r="BM993" s="19" t="s">
        <v>1022</v>
      </c>
    </row>
    <row r="994" spans="2:65" s="1" customFormat="1" ht="27" x14ac:dyDescent="0.3">
      <c r="B994" s="36"/>
      <c r="C994" s="58"/>
      <c r="D994" s="207" t="s">
        <v>160</v>
      </c>
      <c r="E994" s="58"/>
      <c r="F994" s="208" t="s">
        <v>1023</v>
      </c>
      <c r="G994" s="58"/>
      <c r="H994" s="58"/>
      <c r="I994" s="163"/>
      <c r="J994" s="58"/>
      <c r="K994" s="58"/>
      <c r="L994" s="56"/>
      <c r="M994" s="73"/>
      <c r="N994" s="37"/>
      <c r="O994" s="37"/>
      <c r="P994" s="37"/>
      <c r="Q994" s="37"/>
      <c r="R994" s="37"/>
      <c r="S994" s="37"/>
      <c r="T994" s="74"/>
      <c r="AT994" s="19" t="s">
        <v>160</v>
      </c>
      <c r="AU994" s="19" t="s">
        <v>90</v>
      </c>
    </row>
    <row r="995" spans="2:65" s="12" customFormat="1" x14ac:dyDescent="0.3">
      <c r="B995" s="209"/>
      <c r="C995" s="210"/>
      <c r="D995" s="207" t="s">
        <v>162</v>
      </c>
      <c r="E995" s="211" t="s">
        <v>77</v>
      </c>
      <c r="F995" s="212" t="s">
        <v>675</v>
      </c>
      <c r="G995" s="210"/>
      <c r="H995" s="213" t="s">
        <v>77</v>
      </c>
      <c r="I995" s="214"/>
      <c r="J995" s="210"/>
      <c r="K995" s="210"/>
      <c r="L995" s="215"/>
      <c r="M995" s="216"/>
      <c r="N995" s="217"/>
      <c r="O995" s="217"/>
      <c r="P995" s="217"/>
      <c r="Q995" s="217"/>
      <c r="R995" s="217"/>
      <c r="S995" s="217"/>
      <c r="T995" s="218"/>
      <c r="AT995" s="219" t="s">
        <v>162</v>
      </c>
      <c r="AU995" s="219" t="s">
        <v>90</v>
      </c>
      <c r="AV995" s="12" t="s">
        <v>23</v>
      </c>
      <c r="AW995" s="12" t="s">
        <v>41</v>
      </c>
      <c r="AX995" s="12" t="s">
        <v>79</v>
      </c>
      <c r="AY995" s="219" t="s">
        <v>151</v>
      </c>
    </row>
    <row r="996" spans="2:65" s="12" customFormat="1" x14ac:dyDescent="0.3">
      <c r="B996" s="209"/>
      <c r="C996" s="210"/>
      <c r="D996" s="207" t="s">
        <v>162</v>
      </c>
      <c r="E996" s="211" t="s">
        <v>77</v>
      </c>
      <c r="F996" s="212" t="s">
        <v>1024</v>
      </c>
      <c r="G996" s="210"/>
      <c r="H996" s="213" t="s">
        <v>77</v>
      </c>
      <c r="I996" s="214"/>
      <c r="J996" s="210"/>
      <c r="K996" s="210"/>
      <c r="L996" s="215"/>
      <c r="M996" s="216"/>
      <c r="N996" s="217"/>
      <c r="O996" s="217"/>
      <c r="P996" s="217"/>
      <c r="Q996" s="217"/>
      <c r="R996" s="217"/>
      <c r="S996" s="217"/>
      <c r="T996" s="218"/>
      <c r="AT996" s="219" t="s">
        <v>162</v>
      </c>
      <c r="AU996" s="219" t="s">
        <v>90</v>
      </c>
      <c r="AV996" s="12" t="s">
        <v>23</v>
      </c>
      <c r="AW996" s="12" t="s">
        <v>41</v>
      </c>
      <c r="AX996" s="12" t="s">
        <v>79</v>
      </c>
      <c r="AY996" s="219" t="s">
        <v>151</v>
      </c>
    </row>
    <row r="997" spans="2:65" s="13" customFormat="1" x14ac:dyDescent="0.3">
      <c r="B997" s="220"/>
      <c r="C997" s="221"/>
      <c r="D997" s="222" t="s">
        <v>162</v>
      </c>
      <c r="E997" s="223" t="s">
        <v>77</v>
      </c>
      <c r="F997" s="224" t="s">
        <v>23</v>
      </c>
      <c r="G997" s="221"/>
      <c r="H997" s="225">
        <v>1</v>
      </c>
      <c r="I997" s="226"/>
      <c r="J997" s="221"/>
      <c r="K997" s="221"/>
      <c r="L997" s="227"/>
      <c r="M997" s="228"/>
      <c r="N997" s="229"/>
      <c r="O997" s="229"/>
      <c r="P997" s="229"/>
      <c r="Q997" s="229"/>
      <c r="R997" s="229"/>
      <c r="S997" s="229"/>
      <c r="T997" s="230"/>
      <c r="AT997" s="231" t="s">
        <v>162</v>
      </c>
      <c r="AU997" s="231" t="s">
        <v>90</v>
      </c>
      <c r="AV997" s="13" t="s">
        <v>90</v>
      </c>
      <c r="AW997" s="13" t="s">
        <v>41</v>
      </c>
      <c r="AX997" s="13" t="s">
        <v>23</v>
      </c>
      <c r="AY997" s="231" t="s">
        <v>151</v>
      </c>
    </row>
    <row r="998" spans="2:65" s="1" customFormat="1" ht="22.5" customHeight="1" x14ac:dyDescent="0.3">
      <c r="B998" s="36"/>
      <c r="C998" s="195" t="s">
        <v>1025</v>
      </c>
      <c r="D998" s="195" t="s">
        <v>153</v>
      </c>
      <c r="E998" s="196" t="s">
        <v>1026</v>
      </c>
      <c r="F998" s="197" t="s">
        <v>1027</v>
      </c>
      <c r="G998" s="198" t="s">
        <v>156</v>
      </c>
      <c r="H998" s="199">
        <v>270.42</v>
      </c>
      <c r="I998" s="200"/>
      <c r="J998" s="201">
        <f>ROUND(I998*H998,2)</f>
        <v>0</v>
      </c>
      <c r="K998" s="197" t="s">
        <v>157</v>
      </c>
      <c r="L998" s="56"/>
      <c r="M998" s="202" t="s">
        <v>77</v>
      </c>
      <c r="N998" s="203" t="s">
        <v>50</v>
      </c>
      <c r="O998" s="37"/>
      <c r="P998" s="204">
        <f>O998*H998</f>
        <v>0</v>
      </c>
      <c r="Q998" s="204">
        <v>0</v>
      </c>
      <c r="R998" s="204">
        <f>Q998*H998</f>
        <v>0</v>
      </c>
      <c r="S998" s="204">
        <v>0</v>
      </c>
      <c r="T998" s="205">
        <f>S998*H998</f>
        <v>0</v>
      </c>
      <c r="AR998" s="19" t="s">
        <v>271</v>
      </c>
      <c r="AT998" s="19" t="s">
        <v>153</v>
      </c>
      <c r="AU998" s="19" t="s">
        <v>90</v>
      </c>
      <c r="AY998" s="19" t="s">
        <v>151</v>
      </c>
      <c r="BE998" s="206">
        <f>IF(N998="základní",J998,0)</f>
        <v>0</v>
      </c>
      <c r="BF998" s="206">
        <f>IF(N998="snížená",J998,0)</f>
        <v>0</v>
      </c>
      <c r="BG998" s="206">
        <f>IF(N998="zákl. přenesená",J998,0)</f>
        <v>0</v>
      </c>
      <c r="BH998" s="206">
        <f>IF(N998="sníž. přenesená",J998,0)</f>
        <v>0</v>
      </c>
      <c r="BI998" s="206">
        <f>IF(N998="nulová",J998,0)</f>
        <v>0</v>
      </c>
      <c r="BJ998" s="19" t="s">
        <v>90</v>
      </c>
      <c r="BK998" s="206">
        <f>ROUND(I998*H998,2)</f>
        <v>0</v>
      </c>
      <c r="BL998" s="19" t="s">
        <v>271</v>
      </c>
      <c r="BM998" s="19" t="s">
        <v>1028</v>
      </c>
    </row>
    <row r="999" spans="2:65" s="1" customFormat="1" ht="27" x14ac:dyDescent="0.3">
      <c r="B999" s="36"/>
      <c r="C999" s="58"/>
      <c r="D999" s="207" t="s">
        <v>160</v>
      </c>
      <c r="E999" s="58"/>
      <c r="F999" s="208" t="s">
        <v>1029</v>
      </c>
      <c r="G999" s="58"/>
      <c r="H999" s="58"/>
      <c r="I999" s="163"/>
      <c r="J999" s="58"/>
      <c r="K999" s="58"/>
      <c r="L999" s="56"/>
      <c r="M999" s="73"/>
      <c r="N999" s="37"/>
      <c r="O999" s="37"/>
      <c r="P999" s="37"/>
      <c r="Q999" s="37"/>
      <c r="R999" s="37"/>
      <c r="S999" s="37"/>
      <c r="T999" s="74"/>
      <c r="AT999" s="19" t="s">
        <v>160</v>
      </c>
      <c r="AU999" s="19" t="s">
        <v>90</v>
      </c>
    </row>
    <row r="1000" spans="2:65" s="12" customFormat="1" x14ac:dyDescent="0.3">
      <c r="B1000" s="209"/>
      <c r="C1000" s="210"/>
      <c r="D1000" s="207" t="s">
        <v>162</v>
      </c>
      <c r="E1000" s="211" t="s">
        <v>77</v>
      </c>
      <c r="F1000" s="212" t="s">
        <v>163</v>
      </c>
      <c r="G1000" s="210"/>
      <c r="H1000" s="213" t="s">
        <v>77</v>
      </c>
      <c r="I1000" s="214"/>
      <c r="J1000" s="210"/>
      <c r="K1000" s="210"/>
      <c r="L1000" s="215"/>
      <c r="M1000" s="216"/>
      <c r="N1000" s="217"/>
      <c r="O1000" s="217"/>
      <c r="P1000" s="217"/>
      <c r="Q1000" s="217"/>
      <c r="R1000" s="217"/>
      <c r="S1000" s="217"/>
      <c r="T1000" s="218"/>
      <c r="AT1000" s="219" t="s">
        <v>162</v>
      </c>
      <c r="AU1000" s="219" t="s">
        <v>90</v>
      </c>
      <c r="AV1000" s="12" t="s">
        <v>23</v>
      </c>
      <c r="AW1000" s="12" t="s">
        <v>41</v>
      </c>
      <c r="AX1000" s="12" t="s">
        <v>79</v>
      </c>
      <c r="AY1000" s="219" t="s">
        <v>151</v>
      </c>
    </row>
    <row r="1001" spans="2:65" s="12" customFormat="1" x14ac:dyDescent="0.3">
      <c r="B1001" s="209"/>
      <c r="C1001" s="210"/>
      <c r="D1001" s="207" t="s">
        <v>162</v>
      </c>
      <c r="E1001" s="211" t="s">
        <v>77</v>
      </c>
      <c r="F1001" s="212" t="s">
        <v>993</v>
      </c>
      <c r="G1001" s="210"/>
      <c r="H1001" s="213" t="s">
        <v>77</v>
      </c>
      <c r="I1001" s="214"/>
      <c r="J1001" s="210"/>
      <c r="K1001" s="210"/>
      <c r="L1001" s="215"/>
      <c r="M1001" s="216"/>
      <c r="N1001" s="217"/>
      <c r="O1001" s="217"/>
      <c r="P1001" s="217"/>
      <c r="Q1001" s="217"/>
      <c r="R1001" s="217"/>
      <c r="S1001" s="217"/>
      <c r="T1001" s="218"/>
      <c r="AT1001" s="219" t="s">
        <v>162</v>
      </c>
      <c r="AU1001" s="219" t="s">
        <v>90</v>
      </c>
      <c r="AV1001" s="12" t="s">
        <v>23</v>
      </c>
      <c r="AW1001" s="12" t="s">
        <v>41</v>
      </c>
      <c r="AX1001" s="12" t="s">
        <v>79</v>
      </c>
      <c r="AY1001" s="219" t="s">
        <v>151</v>
      </c>
    </row>
    <row r="1002" spans="2:65" s="13" customFormat="1" x14ac:dyDescent="0.3">
      <c r="B1002" s="220"/>
      <c r="C1002" s="221"/>
      <c r="D1002" s="222" t="s">
        <v>162</v>
      </c>
      <c r="E1002" s="223" t="s">
        <v>77</v>
      </c>
      <c r="F1002" s="224" t="s">
        <v>1017</v>
      </c>
      <c r="G1002" s="221"/>
      <c r="H1002" s="225">
        <v>270.42</v>
      </c>
      <c r="I1002" s="226"/>
      <c r="J1002" s="221"/>
      <c r="K1002" s="221"/>
      <c r="L1002" s="227"/>
      <c r="M1002" s="228"/>
      <c r="N1002" s="229"/>
      <c r="O1002" s="229"/>
      <c r="P1002" s="229"/>
      <c r="Q1002" s="229"/>
      <c r="R1002" s="229"/>
      <c r="S1002" s="229"/>
      <c r="T1002" s="230"/>
      <c r="AT1002" s="231" t="s">
        <v>162</v>
      </c>
      <c r="AU1002" s="231" t="s">
        <v>90</v>
      </c>
      <c r="AV1002" s="13" t="s">
        <v>90</v>
      </c>
      <c r="AW1002" s="13" t="s">
        <v>41</v>
      </c>
      <c r="AX1002" s="13" t="s">
        <v>23</v>
      </c>
      <c r="AY1002" s="231" t="s">
        <v>151</v>
      </c>
    </row>
    <row r="1003" spans="2:65" s="1" customFormat="1" ht="22.5" customHeight="1" x14ac:dyDescent="0.3">
      <c r="B1003" s="36"/>
      <c r="C1003" s="247" t="s">
        <v>1030</v>
      </c>
      <c r="D1003" s="247" t="s">
        <v>209</v>
      </c>
      <c r="E1003" s="248" t="s">
        <v>1031</v>
      </c>
      <c r="F1003" s="249" t="s">
        <v>1032</v>
      </c>
      <c r="G1003" s="250" t="s">
        <v>156</v>
      </c>
      <c r="H1003" s="251">
        <v>310.983</v>
      </c>
      <c r="I1003" s="252"/>
      <c r="J1003" s="253">
        <f>ROUND(I1003*H1003,2)</f>
        <v>0</v>
      </c>
      <c r="K1003" s="249" t="s">
        <v>157</v>
      </c>
      <c r="L1003" s="254"/>
      <c r="M1003" s="255" t="s">
        <v>77</v>
      </c>
      <c r="N1003" s="256" t="s">
        <v>50</v>
      </c>
      <c r="O1003" s="37"/>
      <c r="P1003" s="204">
        <f>O1003*H1003</f>
        <v>0</v>
      </c>
      <c r="Q1003" s="204">
        <v>2.9999999999999997E-4</v>
      </c>
      <c r="R1003" s="204">
        <f>Q1003*H1003</f>
        <v>9.3294899999999986E-2</v>
      </c>
      <c r="S1003" s="204">
        <v>0</v>
      </c>
      <c r="T1003" s="205">
        <f>S1003*H1003</f>
        <v>0</v>
      </c>
      <c r="AR1003" s="19" t="s">
        <v>437</v>
      </c>
      <c r="AT1003" s="19" t="s">
        <v>209</v>
      </c>
      <c r="AU1003" s="19" t="s">
        <v>90</v>
      </c>
      <c r="AY1003" s="19" t="s">
        <v>151</v>
      </c>
      <c r="BE1003" s="206">
        <f>IF(N1003="základní",J1003,0)</f>
        <v>0</v>
      </c>
      <c r="BF1003" s="206">
        <f>IF(N1003="snížená",J1003,0)</f>
        <v>0</v>
      </c>
      <c r="BG1003" s="206">
        <f>IF(N1003="zákl. přenesená",J1003,0)</f>
        <v>0</v>
      </c>
      <c r="BH1003" s="206">
        <f>IF(N1003="sníž. přenesená",J1003,0)</f>
        <v>0</v>
      </c>
      <c r="BI1003" s="206">
        <f>IF(N1003="nulová",J1003,0)</f>
        <v>0</v>
      </c>
      <c r="BJ1003" s="19" t="s">
        <v>90</v>
      </c>
      <c r="BK1003" s="206">
        <f>ROUND(I1003*H1003,2)</f>
        <v>0</v>
      </c>
      <c r="BL1003" s="19" t="s">
        <v>271</v>
      </c>
      <c r="BM1003" s="19" t="s">
        <v>1033</v>
      </c>
    </row>
    <row r="1004" spans="2:65" s="1" customFormat="1" ht="27" x14ac:dyDescent="0.3">
      <c r="B1004" s="36"/>
      <c r="C1004" s="58"/>
      <c r="D1004" s="207" t="s">
        <v>160</v>
      </c>
      <c r="E1004" s="58"/>
      <c r="F1004" s="208" t="s">
        <v>1034</v>
      </c>
      <c r="G1004" s="58"/>
      <c r="H1004" s="58"/>
      <c r="I1004" s="163"/>
      <c r="J1004" s="58"/>
      <c r="K1004" s="58"/>
      <c r="L1004" s="56"/>
      <c r="M1004" s="73"/>
      <c r="N1004" s="37"/>
      <c r="O1004" s="37"/>
      <c r="P1004" s="37"/>
      <c r="Q1004" s="37"/>
      <c r="R1004" s="37"/>
      <c r="S1004" s="37"/>
      <c r="T1004" s="74"/>
      <c r="AT1004" s="19" t="s">
        <v>160</v>
      </c>
      <c r="AU1004" s="19" t="s">
        <v>90</v>
      </c>
    </row>
    <row r="1005" spans="2:65" s="13" customFormat="1" x14ac:dyDescent="0.3">
      <c r="B1005" s="220"/>
      <c r="C1005" s="221"/>
      <c r="D1005" s="222" t="s">
        <v>162</v>
      </c>
      <c r="E1005" s="221"/>
      <c r="F1005" s="224" t="s">
        <v>1018</v>
      </c>
      <c r="G1005" s="221"/>
      <c r="H1005" s="225">
        <v>310.983</v>
      </c>
      <c r="I1005" s="226"/>
      <c r="J1005" s="221"/>
      <c r="K1005" s="221"/>
      <c r="L1005" s="227"/>
      <c r="M1005" s="228"/>
      <c r="N1005" s="229"/>
      <c r="O1005" s="229"/>
      <c r="P1005" s="229"/>
      <c r="Q1005" s="229"/>
      <c r="R1005" s="229"/>
      <c r="S1005" s="229"/>
      <c r="T1005" s="230"/>
      <c r="AT1005" s="231" t="s">
        <v>162</v>
      </c>
      <c r="AU1005" s="231" t="s">
        <v>90</v>
      </c>
      <c r="AV1005" s="13" t="s">
        <v>90</v>
      </c>
      <c r="AW1005" s="13" t="s">
        <v>4</v>
      </c>
      <c r="AX1005" s="13" t="s">
        <v>23</v>
      </c>
      <c r="AY1005" s="231" t="s">
        <v>151</v>
      </c>
    </row>
    <row r="1006" spans="2:65" s="1" customFormat="1" ht="22.5" customHeight="1" x14ac:dyDescent="0.3">
      <c r="B1006" s="36"/>
      <c r="C1006" s="195" t="s">
        <v>1035</v>
      </c>
      <c r="D1006" s="195" t="s">
        <v>153</v>
      </c>
      <c r="E1006" s="196" t="s">
        <v>1036</v>
      </c>
      <c r="F1006" s="197" t="s">
        <v>1037</v>
      </c>
      <c r="G1006" s="198" t="s">
        <v>959</v>
      </c>
      <c r="H1006" s="271"/>
      <c r="I1006" s="200"/>
      <c r="J1006" s="201">
        <f>ROUND(I1006*H1006,2)</f>
        <v>0</v>
      </c>
      <c r="K1006" s="197" t="s">
        <v>157</v>
      </c>
      <c r="L1006" s="56"/>
      <c r="M1006" s="202" t="s">
        <v>77</v>
      </c>
      <c r="N1006" s="203" t="s">
        <v>50</v>
      </c>
      <c r="O1006" s="37"/>
      <c r="P1006" s="204">
        <f>O1006*H1006</f>
        <v>0</v>
      </c>
      <c r="Q1006" s="204">
        <v>0</v>
      </c>
      <c r="R1006" s="204">
        <f>Q1006*H1006</f>
        <v>0</v>
      </c>
      <c r="S1006" s="204">
        <v>0</v>
      </c>
      <c r="T1006" s="205">
        <f>S1006*H1006</f>
        <v>0</v>
      </c>
      <c r="AR1006" s="19" t="s">
        <v>271</v>
      </c>
      <c r="AT1006" s="19" t="s">
        <v>153</v>
      </c>
      <c r="AU1006" s="19" t="s">
        <v>90</v>
      </c>
      <c r="AY1006" s="19" t="s">
        <v>151</v>
      </c>
      <c r="BE1006" s="206">
        <f>IF(N1006="základní",J1006,0)</f>
        <v>0</v>
      </c>
      <c r="BF1006" s="206">
        <f>IF(N1006="snížená",J1006,0)</f>
        <v>0</v>
      </c>
      <c r="BG1006" s="206">
        <f>IF(N1006="zákl. přenesená",J1006,0)</f>
        <v>0</v>
      </c>
      <c r="BH1006" s="206">
        <f>IF(N1006="sníž. přenesená",J1006,0)</f>
        <v>0</v>
      </c>
      <c r="BI1006" s="206">
        <f>IF(N1006="nulová",J1006,0)</f>
        <v>0</v>
      </c>
      <c r="BJ1006" s="19" t="s">
        <v>90</v>
      </c>
      <c r="BK1006" s="206">
        <f>ROUND(I1006*H1006,2)</f>
        <v>0</v>
      </c>
      <c r="BL1006" s="19" t="s">
        <v>271</v>
      </c>
      <c r="BM1006" s="19" t="s">
        <v>1038</v>
      </c>
    </row>
    <row r="1007" spans="2:65" s="1" customFormat="1" ht="27" x14ac:dyDescent="0.3">
      <c r="B1007" s="36"/>
      <c r="C1007" s="58"/>
      <c r="D1007" s="207" t="s">
        <v>160</v>
      </c>
      <c r="E1007" s="58"/>
      <c r="F1007" s="208" t="s">
        <v>1039</v>
      </c>
      <c r="G1007" s="58"/>
      <c r="H1007" s="58"/>
      <c r="I1007" s="163"/>
      <c r="J1007" s="58"/>
      <c r="K1007" s="58"/>
      <c r="L1007" s="56"/>
      <c r="M1007" s="73"/>
      <c r="N1007" s="37"/>
      <c r="O1007" s="37"/>
      <c r="P1007" s="37"/>
      <c r="Q1007" s="37"/>
      <c r="R1007" s="37"/>
      <c r="S1007" s="37"/>
      <c r="T1007" s="74"/>
      <c r="AT1007" s="19" t="s">
        <v>160</v>
      </c>
      <c r="AU1007" s="19" t="s">
        <v>90</v>
      </c>
    </row>
    <row r="1008" spans="2:65" s="11" customFormat="1" ht="29.85" customHeight="1" x14ac:dyDescent="0.3">
      <c r="B1008" s="178"/>
      <c r="C1008" s="179"/>
      <c r="D1008" s="192" t="s">
        <v>78</v>
      </c>
      <c r="E1008" s="193" t="s">
        <v>1040</v>
      </c>
      <c r="F1008" s="193" t="s">
        <v>1041</v>
      </c>
      <c r="G1008" s="179"/>
      <c r="H1008" s="179"/>
      <c r="I1008" s="182"/>
      <c r="J1008" s="194">
        <f>BK1008</f>
        <v>0</v>
      </c>
      <c r="K1008" s="179"/>
      <c r="L1008" s="184"/>
      <c r="M1008" s="185"/>
      <c r="N1008" s="186"/>
      <c r="O1008" s="186"/>
      <c r="P1008" s="187">
        <f>SUM(P1009:P1088)</f>
        <v>0</v>
      </c>
      <c r="Q1008" s="186"/>
      <c r="R1008" s="187">
        <f>SUM(R1009:R1088)</f>
        <v>2.08545917</v>
      </c>
      <c r="S1008" s="186"/>
      <c r="T1008" s="188">
        <f>SUM(T1009:T1088)</f>
        <v>0</v>
      </c>
      <c r="AR1008" s="189" t="s">
        <v>90</v>
      </c>
      <c r="AT1008" s="190" t="s">
        <v>78</v>
      </c>
      <c r="AU1008" s="190" t="s">
        <v>23</v>
      </c>
      <c r="AY1008" s="189" t="s">
        <v>151</v>
      </c>
      <c r="BK1008" s="191">
        <f>SUM(BK1009:BK1088)</f>
        <v>0</v>
      </c>
    </row>
    <row r="1009" spans="2:65" s="1" customFormat="1" ht="22.5" customHeight="1" x14ac:dyDescent="0.3">
      <c r="B1009" s="36"/>
      <c r="C1009" s="195" t="s">
        <v>1042</v>
      </c>
      <c r="D1009" s="195" t="s">
        <v>153</v>
      </c>
      <c r="E1009" s="196" t="s">
        <v>1043</v>
      </c>
      <c r="F1009" s="197" t="s">
        <v>1044</v>
      </c>
      <c r="G1009" s="198" t="s">
        <v>156</v>
      </c>
      <c r="H1009" s="199">
        <v>143.755</v>
      </c>
      <c r="I1009" s="200"/>
      <c r="J1009" s="201">
        <f>ROUND(I1009*H1009,2)</f>
        <v>0</v>
      </c>
      <c r="K1009" s="197" t="s">
        <v>157</v>
      </c>
      <c r="L1009" s="56"/>
      <c r="M1009" s="202" t="s">
        <v>77</v>
      </c>
      <c r="N1009" s="203" t="s">
        <v>50</v>
      </c>
      <c r="O1009" s="37"/>
      <c r="P1009" s="204">
        <f>O1009*H1009</f>
        <v>0</v>
      </c>
      <c r="Q1009" s="204">
        <v>6.0000000000000001E-3</v>
      </c>
      <c r="R1009" s="204">
        <f>Q1009*H1009</f>
        <v>0.86253000000000002</v>
      </c>
      <c r="S1009" s="204">
        <v>0</v>
      </c>
      <c r="T1009" s="205">
        <f>S1009*H1009</f>
        <v>0</v>
      </c>
      <c r="AR1009" s="19" t="s">
        <v>271</v>
      </c>
      <c r="AT1009" s="19" t="s">
        <v>153</v>
      </c>
      <c r="AU1009" s="19" t="s">
        <v>90</v>
      </c>
      <c r="AY1009" s="19" t="s">
        <v>151</v>
      </c>
      <c r="BE1009" s="206">
        <f>IF(N1009="základní",J1009,0)</f>
        <v>0</v>
      </c>
      <c r="BF1009" s="206">
        <f>IF(N1009="snížená",J1009,0)</f>
        <v>0</v>
      </c>
      <c r="BG1009" s="206">
        <f>IF(N1009="zákl. přenesená",J1009,0)</f>
        <v>0</v>
      </c>
      <c r="BH1009" s="206">
        <f>IF(N1009="sníž. přenesená",J1009,0)</f>
        <v>0</v>
      </c>
      <c r="BI1009" s="206">
        <f>IF(N1009="nulová",J1009,0)</f>
        <v>0</v>
      </c>
      <c r="BJ1009" s="19" t="s">
        <v>90</v>
      </c>
      <c r="BK1009" s="206">
        <f>ROUND(I1009*H1009,2)</f>
        <v>0</v>
      </c>
      <c r="BL1009" s="19" t="s">
        <v>271</v>
      </c>
      <c r="BM1009" s="19" t="s">
        <v>1045</v>
      </c>
    </row>
    <row r="1010" spans="2:65" s="1" customFormat="1" ht="27" x14ac:dyDescent="0.3">
      <c r="B1010" s="36"/>
      <c r="C1010" s="58"/>
      <c r="D1010" s="207" t="s">
        <v>160</v>
      </c>
      <c r="E1010" s="58"/>
      <c r="F1010" s="208" t="s">
        <v>1046</v>
      </c>
      <c r="G1010" s="58"/>
      <c r="H1010" s="58"/>
      <c r="I1010" s="163"/>
      <c r="J1010" s="58"/>
      <c r="K1010" s="58"/>
      <c r="L1010" s="56"/>
      <c r="M1010" s="73"/>
      <c r="N1010" s="37"/>
      <c r="O1010" s="37"/>
      <c r="P1010" s="37"/>
      <c r="Q1010" s="37"/>
      <c r="R1010" s="37"/>
      <c r="S1010" s="37"/>
      <c r="T1010" s="74"/>
      <c r="AT1010" s="19" t="s">
        <v>160</v>
      </c>
      <c r="AU1010" s="19" t="s">
        <v>90</v>
      </c>
    </row>
    <row r="1011" spans="2:65" s="12" customFormat="1" x14ac:dyDescent="0.3">
      <c r="B1011" s="209"/>
      <c r="C1011" s="210"/>
      <c r="D1011" s="207" t="s">
        <v>162</v>
      </c>
      <c r="E1011" s="211" t="s">
        <v>77</v>
      </c>
      <c r="F1011" s="212" t="s">
        <v>651</v>
      </c>
      <c r="G1011" s="210"/>
      <c r="H1011" s="213" t="s">
        <v>77</v>
      </c>
      <c r="I1011" s="214"/>
      <c r="J1011" s="210"/>
      <c r="K1011" s="210"/>
      <c r="L1011" s="215"/>
      <c r="M1011" s="216"/>
      <c r="N1011" s="217"/>
      <c r="O1011" s="217"/>
      <c r="P1011" s="217"/>
      <c r="Q1011" s="217"/>
      <c r="R1011" s="217"/>
      <c r="S1011" s="217"/>
      <c r="T1011" s="218"/>
      <c r="AT1011" s="219" t="s">
        <v>162</v>
      </c>
      <c r="AU1011" s="219" t="s">
        <v>90</v>
      </c>
      <c r="AV1011" s="12" t="s">
        <v>23</v>
      </c>
      <c r="AW1011" s="12" t="s">
        <v>41</v>
      </c>
      <c r="AX1011" s="12" t="s">
        <v>79</v>
      </c>
      <c r="AY1011" s="219" t="s">
        <v>151</v>
      </c>
    </row>
    <row r="1012" spans="2:65" s="12" customFormat="1" x14ac:dyDescent="0.3">
      <c r="B1012" s="209"/>
      <c r="C1012" s="210"/>
      <c r="D1012" s="207" t="s">
        <v>162</v>
      </c>
      <c r="E1012" s="211" t="s">
        <v>77</v>
      </c>
      <c r="F1012" s="212" t="s">
        <v>1047</v>
      </c>
      <c r="G1012" s="210"/>
      <c r="H1012" s="213" t="s">
        <v>77</v>
      </c>
      <c r="I1012" s="214"/>
      <c r="J1012" s="210"/>
      <c r="K1012" s="210"/>
      <c r="L1012" s="215"/>
      <c r="M1012" s="216"/>
      <c r="N1012" s="217"/>
      <c r="O1012" s="217"/>
      <c r="P1012" s="217"/>
      <c r="Q1012" s="217"/>
      <c r="R1012" s="217"/>
      <c r="S1012" s="217"/>
      <c r="T1012" s="218"/>
      <c r="AT1012" s="219" t="s">
        <v>162</v>
      </c>
      <c r="AU1012" s="219" t="s">
        <v>90</v>
      </c>
      <c r="AV1012" s="12" t="s">
        <v>23</v>
      </c>
      <c r="AW1012" s="12" t="s">
        <v>41</v>
      </c>
      <c r="AX1012" s="12" t="s">
        <v>79</v>
      </c>
      <c r="AY1012" s="219" t="s">
        <v>151</v>
      </c>
    </row>
    <row r="1013" spans="2:65" s="13" customFormat="1" x14ac:dyDescent="0.3">
      <c r="B1013" s="220"/>
      <c r="C1013" s="221"/>
      <c r="D1013" s="207" t="s">
        <v>162</v>
      </c>
      <c r="E1013" s="232" t="s">
        <v>77</v>
      </c>
      <c r="F1013" s="233" t="s">
        <v>1048</v>
      </c>
      <c r="G1013" s="221"/>
      <c r="H1013" s="234">
        <v>52</v>
      </c>
      <c r="I1013" s="226"/>
      <c r="J1013" s="221"/>
      <c r="K1013" s="221"/>
      <c r="L1013" s="227"/>
      <c r="M1013" s="228"/>
      <c r="N1013" s="229"/>
      <c r="O1013" s="229"/>
      <c r="P1013" s="229"/>
      <c r="Q1013" s="229"/>
      <c r="R1013" s="229"/>
      <c r="S1013" s="229"/>
      <c r="T1013" s="230"/>
      <c r="AT1013" s="231" t="s">
        <v>162</v>
      </c>
      <c r="AU1013" s="231" t="s">
        <v>90</v>
      </c>
      <c r="AV1013" s="13" t="s">
        <v>90</v>
      </c>
      <c r="AW1013" s="13" t="s">
        <v>41</v>
      </c>
      <c r="AX1013" s="13" t="s">
        <v>79</v>
      </c>
      <c r="AY1013" s="231" t="s">
        <v>151</v>
      </c>
    </row>
    <row r="1014" spans="2:65" s="15" customFormat="1" x14ac:dyDescent="0.3">
      <c r="B1014" s="260"/>
      <c r="C1014" s="261"/>
      <c r="D1014" s="207" t="s">
        <v>162</v>
      </c>
      <c r="E1014" s="262" t="s">
        <v>77</v>
      </c>
      <c r="F1014" s="263" t="s">
        <v>321</v>
      </c>
      <c r="G1014" s="261"/>
      <c r="H1014" s="264">
        <v>52</v>
      </c>
      <c r="I1014" s="265"/>
      <c r="J1014" s="261"/>
      <c r="K1014" s="261"/>
      <c r="L1014" s="266"/>
      <c r="M1014" s="267"/>
      <c r="N1014" s="268"/>
      <c r="O1014" s="268"/>
      <c r="P1014" s="268"/>
      <c r="Q1014" s="268"/>
      <c r="R1014" s="268"/>
      <c r="S1014" s="268"/>
      <c r="T1014" s="269"/>
      <c r="AT1014" s="270" t="s">
        <v>162</v>
      </c>
      <c r="AU1014" s="270" t="s">
        <v>90</v>
      </c>
      <c r="AV1014" s="15" t="s">
        <v>175</v>
      </c>
      <c r="AW1014" s="15" t="s">
        <v>41</v>
      </c>
      <c r="AX1014" s="15" t="s">
        <v>79</v>
      </c>
      <c r="AY1014" s="270" t="s">
        <v>151</v>
      </c>
    </row>
    <row r="1015" spans="2:65" s="12" customFormat="1" x14ac:dyDescent="0.3">
      <c r="B1015" s="209"/>
      <c r="C1015" s="210"/>
      <c r="D1015" s="207" t="s">
        <v>162</v>
      </c>
      <c r="E1015" s="211" t="s">
        <v>77</v>
      </c>
      <c r="F1015" s="212" t="s">
        <v>1049</v>
      </c>
      <c r="G1015" s="210"/>
      <c r="H1015" s="213" t="s">
        <v>77</v>
      </c>
      <c r="I1015" s="214"/>
      <c r="J1015" s="210"/>
      <c r="K1015" s="210"/>
      <c r="L1015" s="215"/>
      <c r="M1015" s="216"/>
      <c r="N1015" s="217"/>
      <c r="O1015" s="217"/>
      <c r="P1015" s="217"/>
      <c r="Q1015" s="217"/>
      <c r="R1015" s="217"/>
      <c r="S1015" s="217"/>
      <c r="T1015" s="218"/>
      <c r="AT1015" s="219" t="s">
        <v>162</v>
      </c>
      <c r="AU1015" s="219" t="s">
        <v>90</v>
      </c>
      <c r="AV1015" s="12" t="s">
        <v>23</v>
      </c>
      <c r="AW1015" s="12" t="s">
        <v>41</v>
      </c>
      <c r="AX1015" s="12" t="s">
        <v>79</v>
      </c>
      <c r="AY1015" s="219" t="s">
        <v>151</v>
      </c>
    </row>
    <row r="1016" spans="2:65" s="12" customFormat="1" x14ac:dyDescent="0.3">
      <c r="B1016" s="209"/>
      <c r="C1016" s="210"/>
      <c r="D1016" s="207" t="s">
        <v>162</v>
      </c>
      <c r="E1016" s="211" t="s">
        <v>77</v>
      </c>
      <c r="F1016" s="212" t="s">
        <v>229</v>
      </c>
      <c r="G1016" s="210"/>
      <c r="H1016" s="213" t="s">
        <v>77</v>
      </c>
      <c r="I1016" s="214"/>
      <c r="J1016" s="210"/>
      <c r="K1016" s="210"/>
      <c r="L1016" s="215"/>
      <c r="M1016" s="216"/>
      <c r="N1016" s="217"/>
      <c r="O1016" s="217"/>
      <c r="P1016" s="217"/>
      <c r="Q1016" s="217"/>
      <c r="R1016" s="217"/>
      <c r="S1016" s="217"/>
      <c r="T1016" s="218"/>
      <c r="AT1016" s="219" t="s">
        <v>162</v>
      </c>
      <c r="AU1016" s="219" t="s">
        <v>90</v>
      </c>
      <c r="AV1016" s="12" t="s">
        <v>23</v>
      </c>
      <c r="AW1016" s="12" t="s">
        <v>41</v>
      </c>
      <c r="AX1016" s="12" t="s">
        <v>79</v>
      </c>
      <c r="AY1016" s="219" t="s">
        <v>151</v>
      </c>
    </row>
    <row r="1017" spans="2:65" s="12" customFormat="1" x14ac:dyDescent="0.3">
      <c r="B1017" s="209"/>
      <c r="C1017" s="210"/>
      <c r="D1017" s="207" t="s">
        <v>162</v>
      </c>
      <c r="E1017" s="211" t="s">
        <v>77</v>
      </c>
      <c r="F1017" s="212" t="s">
        <v>403</v>
      </c>
      <c r="G1017" s="210"/>
      <c r="H1017" s="213" t="s">
        <v>77</v>
      </c>
      <c r="I1017" s="214"/>
      <c r="J1017" s="210"/>
      <c r="K1017" s="210"/>
      <c r="L1017" s="215"/>
      <c r="M1017" s="216"/>
      <c r="N1017" s="217"/>
      <c r="O1017" s="217"/>
      <c r="P1017" s="217"/>
      <c r="Q1017" s="217"/>
      <c r="R1017" s="217"/>
      <c r="S1017" s="217"/>
      <c r="T1017" s="218"/>
      <c r="AT1017" s="219" t="s">
        <v>162</v>
      </c>
      <c r="AU1017" s="219" t="s">
        <v>90</v>
      </c>
      <c r="AV1017" s="12" t="s">
        <v>23</v>
      </c>
      <c r="AW1017" s="12" t="s">
        <v>41</v>
      </c>
      <c r="AX1017" s="12" t="s">
        <v>79</v>
      </c>
      <c r="AY1017" s="219" t="s">
        <v>151</v>
      </c>
    </row>
    <row r="1018" spans="2:65" s="13" customFormat="1" x14ac:dyDescent="0.3">
      <c r="B1018" s="220"/>
      <c r="C1018" s="221"/>
      <c r="D1018" s="207" t="s">
        <v>162</v>
      </c>
      <c r="E1018" s="232" t="s">
        <v>77</v>
      </c>
      <c r="F1018" s="233" t="s">
        <v>1050</v>
      </c>
      <c r="G1018" s="221"/>
      <c r="H1018" s="234">
        <v>11.04</v>
      </c>
      <c r="I1018" s="226"/>
      <c r="J1018" s="221"/>
      <c r="K1018" s="221"/>
      <c r="L1018" s="227"/>
      <c r="M1018" s="228"/>
      <c r="N1018" s="229"/>
      <c r="O1018" s="229"/>
      <c r="P1018" s="229"/>
      <c r="Q1018" s="229"/>
      <c r="R1018" s="229"/>
      <c r="S1018" s="229"/>
      <c r="T1018" s="230"/>
      <c r="AT1018" s="231" t="s">
        <v>162</v>
      </c>
      <c r="AU1018" s="231" t="s">
        <v>90</v>
      </c>
      <c r="AV1018" s="13" t="s">
        <v>90</v>
      </c>
      <c r="AW1018" s="13" t="s">
        <v>41</v>
      </c>
      <c r="AX1018" s="13" t="s">
        <v>79</v>
      </c>
      <c r="AY1018" s="231" t="s">
        <v>151</v>
      </c>
    </row>
    <row r="1019" spans="2:65" s="13" customFormat="1" x14ac:dyDescent="0.3">
      <c r="B1019" s="220"/>
      <c r="C1019" s="221"/>
      <c r="D1019" s="207" t="s">
        <v>162</v>
      </c>
      <c r="E1019" s="232" t="s">
        <v>77</v>
      </c>
      <c r="F1019" s="233" t="s">
        <v>1051</v>
      </c>
      <c r="G1019" s="221"/>
      <c r="H1019" s="234">
        <v>5.76</v>
      </c>
      <c r="I1019" s="226"/>
      <c r="J1019" s="221"/>
      <c r="K1019" s="221"/>
      <c r="L1019" s="227"/>
      <c r="M1019" s="228"/>
      <c r="N1019" s="229"/>
      <c r="O1019" s="229"/>
      <c r="P1019" s="229"/>
      <c r="Q1019" s="229"/>
      <c r="R1019" s="229"/>
      <c r="S1019" s="229"/>
      <c r="T1019" s="230"/>
      <c r="AT1019" s="231" t="s">
        <v>162</v>
      </c>
      <c r="AU1019" s="231" t="s">
        <v>90</v>
      </c>
      <c r="AV1019" s="13" t="s">
        <v>90</v>
      </c>
      <c r="AW1019" s="13" t="s">
        <v>41</v>
      </c>
      <c r="AX1019" s="13" t="s">
        <v>79</v>
      </c>
      <c r="AY1019" s="231" t="s">
        <v>151</v>
      </c>
    </row>
    <row r="1020" spans="2:65" s="13" customFormat="1" x14ac:dyDescent="0.3">
      <c r="B1020" s="220"/>
      <c r="C1020" s="221"/>
      <c r="D1020" s="207" t="s">
        <v>162</v>
      </c>
      <c r="E1020" s="232" t="s">
        <v>77</v>
      </c>
      <c r="F1020" s="233" t="s">
        <v>1052</v>
      </c>
      <c r="G1020" s="221"/>
      <c r="H1020" s="234">
        <v>0.33</v>
      </c>
      <c r="I1020" s="226"/>
      <c r="J1020" s="221"/>
      <c r="K1020" s="221"/>
      <c r="L1020" s="227"/>
      <c r="M1020" s="228"/>
      <c r="N1020" s="229"/>
      <c r="O1020" s="229"/>
      <c r="P1020" s="229"/>
      <c r="Q1020" s="229"/>
      <c r="R1020" s="229"/>
      <c r="S1020" s="229"/>
      <c r="T1020" s="230"/>
      <c r="AT1020" s="231" t="s">
        <v>162</v>
      </c>
      <c r="AU1020" s="231" t="s">
        <v>90</v>
      </c>
      <c r="AV1020" s="13" t="s">
        <v>90</v>
      </c>
      <c r="AW1020" s="13" t="s">
        <v>41</v>
      </c>
      <c r="AX1020" s="13" t="s">
        <v>79</v>
      </c>
      <c r="AY1020" s="231" t="s">
        <v>151</v>
      </c>
    </row>
    <row r="1021" spans="2:65" s="12" customFormat="1" x14ac:dyDescent="0.3">
      <c r="B1021" s="209"/>
      <c r="C1021" s="210"/>
      <c r="D1021" s="207" t="s">
        <v>162</v>
      </c>
      <c r="E1021" s="211" t="s">
        <v>77</v>
      </c>
      <c r="F1021" s="212" t="s">
        <v>409</v>
      </c>
      <c r="G1021" s="210"/>
      <c r="H1021" s="213" t="s">
        <v>77</v>
      </c>
      <c r="I1021" s="214"/>
      <c r="J1021" s="210"/>
      <c r="K1021" s="210"/>
      <c r="L1021" s="215"/>
      <c r="M1021" s="216"/>
      <c r="N1021" s="217"/>
      <c r="O1021" s="217"/>
      <c r="P1021" s="217"/>
      <c r="Q1021" s="217"/>
      <c r="R1021" s="217"/>
      <c r="S1021" s="217"/>
      <c r="T1021" s="218"/>
      <c r="AT1021" s="219" t="s">
        <v>162</v>
      </c>
      <c r="AU1021" s="219" t="s">
        <v>90</v>
      </c>
      <c r="AV1021" s="12" t="s">
        <v>23</v>
      </c>
      <c r="AW1021" s="12" t="s">
        <v>41</v>
      </c>
      <c r="AX1021" s="12" t="s">
        <v>79</v>
      </c>
      <c r="AY1021" s="219" t="s">
        <v>151</v>
      </c>
    </row>
    <row r="1022" spans="2:65" s="13" customFormat="1" x14ac:dyDescent="0.3">
      <c r="B1022" s="220"/>
      <c r="C1022" s="221"/>
      <c r="D1022" s="207" t="s">
        <v>162</v>
      </c>
      <c r="E1022" s="232" t="s">
        <v>77</v>
      </c>
      <c r="F1022" s="233" t="s">
        <v>1053</v>
      </c>
      <c r="G1022" s="221"/>
      <c r="H1022" s="234">
        <v>1.92</v>
      </c>
      <c r="I1022" s="226"/>
      <c r="J1022" s="221"/>
      <c r="K1022" s="221"/>
      <c r="L1022" s="227"/>
      <c r="M1022" s="228"/>
      <c r="N1022" s="229"/>
      <c r="O1022" s="229"/>
      <c r="P1022" s="229"/>
      <c r="Q1022" s="229"/>
      <c r="R1022" s="229"/>
      <c r="S1022" s="229"/>
      <c r="T1022" s="230"/>
      <c r="AT1022" s="231" t="s">
        <v>162</v>
      </c>
      <c r="AU1022" s="231" t="s">
        <v>90</v>
      </c>
      <c r="AV1022" s="13" t="s">
        <v>90</v>
      </c>
      <c r="AW1022" s="13" t="s">
        <v>41</v>
      </c>
      <c r="AX1022" s="13" t="s">
        <v>79</v>
      </c>
      <c r="AY1022" s="231" t="s">
        <v>151</v>
      </c>
    </row>
    <row r="1023" spans="2:65" s="12" customFormat="1" x14ac:dyDescent="0.3">
      <c r="B1023" s="209"/>
      <c r="C1023" s="210"/>
      <c r="D1023" s="207" t="s">
        <v>162</v>
      </c>
      <c r="E1023" s="211" t="s">
        <v>77</v>
      </c>
      <c r="F1023" s="212" t="s">
        <v>232</v>
      </c>
      <c r="G1023" s="210"/>
      <c r="H1023" s="213" t="s">
        <v>77</v>
      </c>
      <c r="I1023" s="214"/>
      <c r="J1023" s="210"/>
      <c r="K1023" s="210"/>
      <c r="L1023" s="215"/>
      <c r="M1023" s="216"/>
      <c r="N1023" s="217"/>
      <c r="O1023" s="217"/>
      <c r="P1023" s="217"/>
      <c r="Q1023" s="217"/>
      <c r="R1023" s="217"/>
      <c r="S1023" s="217"/>
      <c r="T1023" s="218"/>
      <c r="AT1023" s="219" t="s">
        <v>162</v>
      </c>
      <c r="AU1023" s="219" t="s">
        <v>90</v>
      </c>
      <c r="AV1023" s="12" t="s">
        <v>23</v>
      </c>
      <c r="AW1023" s="12" t="s">
        <v>41</v>
      </c>
      <c r="AX1023" s="12" t="s">
        <v>79</v>
      </c>
      <c r="AY1023" s="219" t="s">
        <v>151</v>
      </c>
    </row>
    <row r="1024" spans="2:65" s="12" customFormat="1" x14ac:dyDescent="0.3">
      <c r="B1024" s="209"/>
      <c r="C1024" s="210"/>
      <c r="D1024" s="207" t="s">
        <v>162</v>
      </c>
      <c r="E1024" s="211" t="s">
        <v>77</v>
      </c>
      <c r="F1024" s="212" t="s">
        <v>403</v>
      </c>
      <c r="G1024" s="210"/>
      <c r="H1024" s="213" t="s">
        <v>77</v>
      </c>
      <c r="I1024" s="214"/>
      <c r="J1024" s="210"/>
      <c r="K1024" s="210"/>
      <c r="L1024" s="215"/>
      <c r="M1024" s="216"/>
      <c r="N1024" s="217"/>
      <c r="O1024" s="217"/>
      <c r="P1024" s="217"/>
      <c r="Q1024" s="217"/>
      <c r="R1024" s="217"/>
      <c r="S1024" s="217"/>
      <c r="T1024" s="218"/>
      <c r="AT1024" s="219" t="s">
        <v>162</v>
      </c>
      <c r="AU1024" s="219" t="s">
        <v>90</v>
      </c>
      <c r="AV1024" s="12" t="s">
        <v>23</v>
      </c>
      <c r="AW1024" s="12" t="s">
        <v>41</v>
      </c>
      <c r="AX1024" s="12" t="s">
        <v>79</v>
      </c>
      <c r="AY1024" s="219" t="s">
        <v>151</v>
      </c>
    </row>
    <row r="1025" spans="2:51" s="13" customFormat="1" x14ac:dyDescent="0.3">
      <c r="B1025" s="220"/>
      <c r="C1025" s="221"/>
      <c r="D1025" s="207" t="s">
        <v>162</v>
      </c>
      <c r="E1025" s="232" t="s">
        <v>77</v>
      </c>
      <c r="F1025" s="233" t="s">
        <v>1051</v>
      </c>
      <c r="G1025" s="221"/>
      <c r="H1025" s="234">
        <v>5.76</v>
      </c>
      <c r="I1025" s="226"/>
      <c r="J1025" s="221"/>
      <c r="K1025" s="221"/>
      <c r="L1025" s="227"/>
      <c r="M1025" s="228"/>
      <c r="N1025" s="229"/>
      <c r="O1025" s="229"/>
      <c r="P1025" s="229"/>
      <c r="Q1025" s="229"/>
      <c r="R1025" s="229"/>
      <c r="S1025" s="229"/>
      <c r="T1025" s="230"/>
      <c r="AT1025" s="231" t="s">
        <v>162</v>
      </c>
      <c r="AU1025" s="231" t="s">
        <v>90</v>
      </c>
      <c r="AV1025" s="13" t="s">
        <v>90</v>
      </c>
      <c r="AW1025" s="13" t="s">
        <v>41</v>
      </c>
      <c r="AX1025" s="13" t="s">
        <v>79</v>
      </c>
      <c r="AY1025" s="231" t="s">
        <v>151</v>
      </c>
    </row>
    <row r="1026" spans="2:51" s="13" customFormat="1" x14ac:dyDescent="0.3">
      <c r="B1026" s="220"/>
      <c r="C1026" s="221"/>
      <c r="D1026" s="207" t="s">
        <v>162</v>
      </c>
      <c r="E1026" s="232" t="s">
        <v>77</v>
      </c>
      <c r="F1026" s="233" t="s">
        <v>1054</v>
      </c>
      <c r="G1026" s="221"/>
      <c r="H1026" s="234">
        <v>5.76</v>
      </c>
      <c r="I1026" s="226"/>
      <c r="J1026" s="221"/>
      <c r="K1026" s="221"/>
      <c r="L1026" s="227"/>
      <c r="M1026" s="228"/>
      <c r="N1026" s="229"/>
      <c r="O1026" s="229"/>
      <c r="P1026" s="229"/>
      <c r="Q1026" s="229"/>
      <c r="R1026" s="229"/>
      <c r="S1026" s="229"/>
      <c r="T1026" s="230"/>
      <c r="AT1026" s="231" t="s">
        <v>162</v>
      </c>
      <c r="AU1026" s="231" t="s">
        <v>90</v>
      </c>
      <c r="AV1026" s="13" t="s">
        <v>90</v>
      </c>
      <c r="AW1026" s="13" t="s">
        <v>41</v>
      </c>
      <c r="AX1026" s="13" t="s">
        <v>79</v>
      </c>
      <c r="AY1026" s="231" t="s">
        <v>151</v>
      </c>
    </row>
    <row r="1027" spans="2:51" s="13" customFormat="1" x14ac:dyDescent="0.3">
      <c r="B1027" s="220"/>
      <c r="C1027" s="221"/>
      <c r="D1027" s="207" t="s">
        <v>162</v>
      </c>
      <c r="E1027" s="232" t="s">
        <v>77</v>
      </c>
      <c r="F1027" s="233" t="s">
        <v>1055</v>
      </c>
      <c r="G1027" s="221"/>
      <c r="H1027" s="234">
        <v>3.36</v>
      </c>
      <c r="I1027" s="226"/>
      <c r="J1027" s="221"/>
      <c r="K1027" s="221"/>
      <c r="L1027" s="227"/>
      <c r="M1027" s="228"/>
      <c r="N1027" s="229"/>
      <c r="O1027" s="229"/>
      <c r="P1027" s="229"/>
      <c r="Q1027" s="229"/>
      <c r="R1027" s="229"/>
      <c r="S1027" s="229"/>
      <c r="T1027" s="230"/>
      <c r="AT1027" s="231" t="s">
        <v>162</v>
      </c>
      <c r="AU1027" s="231" t="s">
        <v>90</v>
      </c>
      <c r="AV1027" s="13" t="s">
        <v>90</v>
      </c>
      <c r="AW1027" s="13" t="s">
        <v>41</v>
      </c>
      <c r="AX1027" s="13" t="s">
        <v>79</v>
      </c>
      <c r="AY1027" s="231" t="s">
        <v>151</v>
      </c>
    </row>
    <row r="1028" spans="2:51" s="13" customFormat="1" x14ac:dyDescent="0.3">
      <c r="B1028" s="220"/>
      <c r="C1028" s="221"/>
      <c r="D1028" s="207" t="s">
        <v>162</v>
      </c>
      <c r="E1028" s="232" t="s">
        <v>77</v>
      </c>
      <c r="F1028" s="233" t="s">
        <v>1056</v>
      </c>
      <c r="G1028" s="221"/>
      <c r="H1028" s="234">
        <v>2.4</v>
      </c>
      <c r="I1028" s="226"/>
      <c r="J1028" s="221"/>
      <c r="K1028" s="221"/>
      <c r="L1028" s="227"/>
      <c r="M1028" s="228"/>
      <c r="N1028" s="229"/>
      <c r="O1028" s="229"/>
      <c r="P1028" s="229"/>
      <c r="Q1028" s="229"/>
      <c r="R1028" s="229"/>
      <c r="S1028" s="229"/>
      <c r="T1028" s="230"/>
      <c r="AT1028" s="231" t="s">
        <v>162</v>
      </c>
      <c r="AU1028" s="231" t="s">
        <v>90</v>
      </c>
      <c r="AV1028" s="13" t="s">
        <v>90</v>
      </c>
      <c r="AW1028" s="13" t="s">
        <v>41</v>
      </c>
      <c r="AX1028" s="13" t="s">
        <v>79</v>
      </c>
      <c r="AY1028" s="231" t="s">
        <v>151</v>
      </c>
    </row>
    <row r="1029" spans="2:51" s="13" customFormat="1" x14ac:dyDescent="0.3">
      <c r="B1029" s="220"/>
      <c r="C1029" s="221"/>
      <c r="D1029" s="207" t="s">
        <v>162</v>
      </c>
      <c r="E1029" s="232" t="s">
        <v>77</v>
      </c>
      <c r="F1029" s="233" t="s">
        <v>1057</v>
      </c>
      <c r="G1029" s="221"/>
      <c r="H1029" s="234">
        <v>0.4</v>
      </c>
      <c r="I1029" s="226"/>
      <c r="J1029" s="221"/>
      <c r="K1029" s="221"/>
      <c r="L1029" s="227"/>
      <c r="M1029" s="228"/>
      <c r="N1029" s="229"/>
      <c r="O1029" s="229"/>
      <c r="P1029" s="229"/>
      <c r="Q1029" s="229"/>
      <c r="R1029" s="229"/>
      <c r="S1029" s="229"/>
      <c r="T1029" s="230"/>
      <c r="AT1029" s="231" t="s">
        <v>162</v>
      </c>
      <c r="AU1029" s="231" t="s">
        <v>90</v>
      </c>
      <c r="AV1029" s="13" t="s">
        <v>90</v>
      </c>
      <c r="AW1029" s="13" t="s">
        <v>41</v>
      </c>
      <c r="AX1029" s="13" t="s">
        <v>79</v>
      </c>
      <c r="AY1029" s="231" t="s">
        <v>151</v>
      </c>
    </row>
    <row r="1030" spans="2:51" s="13" customFormat="1" x14ac:dyDescent="0.3">
      <c r="B1030" s="220"/>
      <c r="C1030" s="221"/>
      <c r="D1030" s="207" t="s">
        <v>162</v>
      </c>
      <c r="E1030" s="232" t="s">
        <v>77</v>
      </c>
      <c r="F1030" s="233" t="s">
        <v>1058</v>
      </c>
      <c r="G1030" s="221"/>
      <c r="H1030" s="234">
        <v>6.3360000000000003</v>
      </c>
      <c r="I1030" s="226"/>
      <c r="J1030" s="221"/>
      <c r="K1030" s="221"/>
      <c r="L1030" s="227"/>
      <c r="M1030" s="228"/>
      <c r="N1030" s="229"/>
      <c r="O1030" s="229"/>
      <c r="P1030" s="229"/>
      <c r="Q1030" s="229"/>
      <c r="R1030" s="229"/>
      <c r="S1030" s="229"/>
      <c r="T1030" s="230"/>
      <c r="AT1030" s="231" t="s">
        <v>162</v>
      </c>
      <c r="AU1030" s="231" t="s">
        <v>90</v>
      </c>
      <c r="AV1030" s="13" t="s">
        <v>90</v>
      </c>
      <c r="AW1030" s="13" t="s">
        <v>41</v>
      </c>
      <c r="AX1030" s="13" t="s">
        <v>79</v>
      </c>
      <c r="AY1030" s="231" t="s">
        <v>151</v>
      </c>
    </row>
    <row r="1031" spans="2:51" s="13" customFormat="1" x14ac:dyDescent="0.3">
      <c r="B1031" s="220"/>
      <c r="C1031" s="221"/>
      <c r="D1031" s="207" t="s">
        <v>162</v>
      </c>
      <c r="E1031" s="232" t="s">
        <v>77</v>
      </c>
      <c r="F1031" s="233" t="s">
        <v>1059</v>
      </c>
      <c r="G1031" s="221"/>
      <c r="H1031" s="234">
        <v>0.26</v>
      </c>
      <c r="I1031" s="226"/>
      <c r="J1031" s="221"/>
      <c r="K1031" s="221"/>
      <c r="L1031" s="227"/>
      <c r="M1031" s="228"/>
      <c r="N1031" s="229"/>
      <c r="O1031" s="229"/>
      <c r="P1031" s="229"/>
      <c r="Q1031" s="229"/>
      <c r="R1031" s="229"/>
      <c r="S1031" s="229"/>
      <c r="T1031" s="230"/>
      <c r="AT1031" s="231" t="s">
        <v>162</v>
      </c>
      <c r="AU1031" s="231" t="s">
        <v>90</v>
      </c>
      <c r="AV1031" s="13" t="s">
        <v>90</v>
      </c>
      <c r="AW1031" s="13" t="s">
        <v>41</v>
      </c>
      <c r="AX1031" s="13" t="s">
        <v>79</v>
      </c>
      <c r="AY1031" s="231" t="s">
        <v>151</v>
      </c>
    </row>
    <row r="1032" spans="2:51" s="12" customFormat="1" x14ac:dyDescent="0.3">
      <c r="B1032" s="209"/>
      <c r="C1032" s="210"/>
      <c r="D1032" s="207" t="s">
        <v>162</v>
      </c>
      <c r="E1032" s="211" t="s">
        <v>77</v>
      </c>
      <c r="F1032" s="212" t="s">
        <v>409</v>
      </c>
      <c r="G1032" s="210"/>
      <c r="H1032" s="213" t="s">
        <v>77</v>
      </c>
      <c r="I1032" s="214"/>
      <c r="J1032" s="210"/>
      <c r="K1032" s="210"/>
      <c r="L1032" s="215"/>
      <c r="M1032" s="216"/>
      <c r="N1032" s="217"/>
      <c r="O1032" s="217"/>
      <c r="P1032" s="217"/>
      <c r="Q1032" s="217"/>
      <c r="R1032" s="217"/>
      <c r="S1032" s="217"/>
      <c r="T1032" s="218"/>
      <c r="AT1032" s="219" t="s">
        <v>162</v>
      </c>
      <c r="AU1032" s="219" t="s">
        <v>90</v>
      </c>
      <c r="AV1032" s="12" t="s">
        <v>23</v>
      </c>
      <c r="AW1032" s="12" t="s">
        <v>41</v>
      </c>
      <c r="AX1032" s="12" t="s">
        <v>79</v>
      </c>
      <c r="AY1032" s="219" t="s">
        <v>151</v>
      </c>
    </row>
    <row r="1033" spans="2:51" s="13" customFormat="1" x14ac:dyDescent="0.3">
      <c r="B1033" s="220"/>
      <c r="C1033" s="221"/>
      <c r="D1033" s="207" t="s">
        <v>162</v>
      </c>
      <c r="E1033" s="232" t="s">
        <v>77</v>
      </c>
      <c r="F1033" s="233" t="s">
        <v>1060</v>
      </c>
      <c r="G1033" s="221"/>
      <c r="H1033" s="234">
        <v>0.84</v>
      </c>
      <c r="I1033" s="226"/>
      <c r="J1033" s="221"/>
      <c r="K1033" s="221"/>
      <c r="L1033" s="227"/>
      <c r="M1033" s="228"/>
      <c r="N1033" s="229"/>
      <c r="O1033" s="229"/>
      <c r="P1033" s="229"/>
      <c r="Q1033" s="229"/>
      <c r="R1033" s="229"/>
      <c r="S1033" s="229"/>
      <c r="T1033" s="230"/>
      <c r="AT1033" s="231" t="s">
        <v>162</v>
      </c>
      <c r="AU1033" s="231" t="s">
        <v>90</v>
      </c>
      <c r="AV1033" s="13" t="s">
        <v>90</v>
      </c>
      <c r="AW1033" s="13" t="s">
        <v>41</v>
      </c>
      <c r="AX1033" s="13" t="s">
        <v>79</v>
      </c>
      <c r="AY1033" s="231" t="s">
        <v>151</v>
      </c>
    </row>
    <row r="1034" spans="2:51" s="13" customFormat="1" x14ac:dyDescent="0.3">
      <c r="B1034" s="220"/>
      <c r="C1034" s="221"/>
      <c r="D1034" s="207" t="s">
        <v>162</v>
      </c>
      <c r="E1034" s="232" t="s">
        <v>77</v>
      </c>
      <c r="F1034" s="233" t="s">
        <v>1061</v>
      </c>
      <c r="G1034" s="221"/>
      <c r="H1034" s="234">
        <v>0.72</v>
      </c>
      <c r="I1034" s="226"/>
      <c r="J1034" s="221"/>
      <c r="K1034" s="221"/>
      <c r="L1034" s="227"/>
      <c r="M1034" s="228"/>
      <c r="N1034" s="229"/>
      <c r="O1034" s="229"/>
      <c r="P1034" s="229"/>
      <c r="Q1034" s="229"/>
      <c r="R1034" s="229"/>
      <c r="S1034" s="229"/>
      <c r="T1034" s="230"/>
      <c r="AT1034" s="231" t="s">
        <v>162</v>
      </c>
      <c r="AU1034" s="231" t="s">
        <v>90</v>
      </c>
      <c r="AV1034" s="13" t="s">
        <v>90</v>
      </c>
      <c r="AW1034" s="13" t="s">
        <v>41</v>
      </c>
      <c r="AX1034" s="13" t="s">
        <v>79</v>
      </c>
      <c r="AY1034" s="231" t="s">
        <v>151</v>
      </c>
    </row>
    <row r="1035" spans="2:51" s="13" customFormat="1" x14ac:dyDescent="0.3">
      <c r="B1035" s="220"/>
      <c r="C1035" s="221"/>
      <c r="D1035" s="207" t="s">
        <v>162</v>
      </c>
      <c r="E1035" s="232" t="s">
        <v>77</v>
      </c>
      <c r="F1035" s="233" t="s">
        <v>1062</v>
      </c>
      <c r="G1035" s="221"/>
      <c r="H1035" s="234">
        <v>0.6</v>
      </c>
      <c r="I1035" s="226"/>
      <c r="J1035" s="221"/>
      <c r="K1035" s="221"/>
      <c r="L1035" s="227"/>
      <c r="M1035" s="228"/>
      <c r="N1035" s="229"/>
      <c r="O1035" s="229"/>
      <c r="P1035" s="229"/>
      <c r="Q1035" s="229"/>
      <c r="R1035" s="229"/>
      <c r="S1035" s="229"/>
      <c r="T1035" s="230"/>
      <c r="AT1035" s="231" t="s">
        <v>162</v>
      </c>
      <c r="AU1035" s="231" t="s">
        <v>90</v>
      </c>
      <c r="AV1035" s="13" t="s">
        <v>90</v>
      </c>
      <c r="AW1035" s="13" t="s">
        <v>41</v>
      </c>
      <c r="AX1035" s="13" t="s">
        <v>79</v>
      </c>
      <c r="AY1035" s="231" t="s">
        <v>151</v>
      </c>
    </row>
    <row r="1036" spans="2:51" s="15" customFormat="1" x14ac:dyDescent="0.3">
      <c r="B1036" s="260"/>
      <c r="C1036" s="261"/>
      <c r="D1036" s="207" t="s">
        <v>162</v>
      </c>
      <c r="E1036" s="262" t="s">
        <v>77</v>
      </c>
      <c r="F1036" s="263" t="s">
        <v>321</v>
      </c>
      <c r="G1036" s="261"/>
      <c r="H1036" s="264">
        <v>45.485999999999997</v>
      </c>
      <c r="I1036" s="265"/>
      <c r="J1036" s="261"/>
      <c r="K1036" s="261"/>
      <c r="L1036" s="266"/>
      <c r="M1036" s="267"/>
      <c r="N1036" s="268"/>
      <c r="O1036" s="268"/>
      <c r="P1036" s="268"/>
      <c r="Q1036" s="268"/>
      <c r="R1036" s="268"/>
      <c r="S1036" s="268"/>
      <c r="T1036" s="269"/>
      <c r="AT1036" s="270" t="s">
        <v>162</v>
      </c>
      <c r="AU1036" s="270" t="s">
        <v>90</v>
      </c>
      <c r="AV1036" s="15" t="s">
        <v>175</v>
      </c>
      <c r="AW1036" s="15" t="s">
        <v>41</v>
      </c>
      <c r="AX1036" s="15" t="s">
        <v>79</v>
      </c>
      <c r="AY1036" s="270" t="s">
        <v>151</v>
      </c>
    </row>
    <row r="1037" spans="2:51" s="12" customFormat="1" x14ac:dyDescent="0.3">
      <c r="B1037" s="209"/>
      <c r="C1037" s="210"/>
      <c r="D1037" s="207" t="s">
        <v>162</v>
      </c>
      <c r="E1037" s="211" t="s">
        <v>77</v>
      </c>
      <c r="F1037" s="212" t="s">
        <v>1063</v>
      </c>
      <c r="G1037" s="210"/>
      <c r="H1037" s="213" t="s">
        <v>77</v>
      </c>
      <c r="I1037" s="214"/>
      <c r="J1037" s="210"/>
      <c r="K1037" s="210"/>
      <c r="L1037" s="215"/>
      <c r="M1037" s="216"/>
      <c r="N1037" s="217"/>
      <c r="O1037" s="217"/>
      <c r="P1037" s="217"/>
      <c r="Q1037" s="217"/>
      <c r="R1037" s="217"/>
      <c r="S1037" s="217"/>
      <c r="T1037" s="218"/>
      <c r="AT1037" s="219" t="s">
        <v>162</v>
      </c>
      <c r="AU1037" s="219" t="s">
        <v>90</v>
      </c>
      <c r="AV1037" s="12" t="s">
        <v>23</v>
      </c>
      <c r="AW1037" s="12" t="s">
        <v>41</v>
      </c>
      <c r="AX1037" s="12" t="s">
        <v>79</v>
      </c>
      <c r="AY1037" s="219" t="s">
        <v>151</v>
      </c>
    </row>
    <row r="1038" spans="2:51" s="13" customFormat="1" x14ac:dyDescent="0.3">
      <c r="B1038" s="220"/>
      <c r="C1038" s="221"/>
      <c r="D1038" s="207" t="s">
        <v>162</v>
      </c>
      <c r="E1038" s="232" t="s">
        <v>77</v>
      </c>
      <c r="F1038" s="233" t="s">
        <v>1064</v>
      </c>
      <c r="G1038" s="221"/>
      <c r="H1038" s="234">
        <v>16.681999999999999</v>
      </c>
      <c r="I1038" s="226"/>
      <c r="J1038" s="221"/>
      <c r="K1038" s="221"/>
      <c r="L1038" s="227"/>
      <c r="M1038" s="228"/>
      <c r="N1038" s="229"/>
      <c r="O1038" s="229"/>
      <c r="P1038" s="229"/>
      <c r="Q1038" s="229"/>
      <c r="R1038" s="229"/>
      <c r="S1038" s="229"/>
      <c r="T1038" s="230"/>
      <c r="AT1038" s="231" t="s">
        <v>162</v>
      </c>
      <c r="AU1038" s="231" t="s">
        <v>90</v>
      </c>
      <c r="AV1038" s="13" t="s">
        <v>90</v>
      </c>
      <c r="AW1038" s="13" t="s">
        <v>41</v>
      </c>
      <c r="AX1038" s="13" t="s">
        <v>79</v>
      </c>
      <c r="AY1038" s="231" t="s">
        <v>151</v>
      </c>
    </row>
    <row r="1039" spans="2:51" s="13" customFormat="1" x14ac:dyDescent="0.3">
      <c r="B1039" s="220"/>
      <c r="C1039" s="221"/>
      <c r="D1039" s="207" t="s">
        <v>162</v>
      </c>
      <c r="E1039" s="232" t="s">
        <v>77</v>
      </c>
      <c r="F1039" s="233" t="s">
        <v>1065</v>
      </c>
      <c r="G1039" s="221"/>
      <c r="H1039" s="234">
        <v>29.587</v>
      </c>
      <c r="I1039" s="226"/>
      <c r="J1039" s="221"/>
      <c r="K1039" s="221"/>
      <c r="L1039" s="227"/>
      <c r="M1039" s="228"/>
      <c r="N1039" s="229"/>
      <c r="O1039" s="229"/>
      <c r="P1039" s="229"/>
      <c r="Q1039" s="229"/>
      <c r="R1039" s="229"/>
      <c r="S1039" s="229"/>
      <c r="T1039" s="230"/>
      <c r="AT1039" s="231" t="s">
        <v>162</v>
      </c>
      <c r="AU1039" s="231" t="s">
        <v>90</v>
      </c>
      <c r="AV1039" s="13" t="s">
        <v>90</v>
      </c>
      <c r="AW1039" s="13" t="s">
        <v>41</v>
      </c>
      <c r="AX1039" s="13" t="s">
        <v>79</v>
      </c>
      <c r="AY1039" s="231" t="s">
        <v>151</v>
      </c>
    </row>
    <row r="1040" spans="2:51" s="15" customFormat="1" x14ac:dyDescent="0.3">
      <c r="B1040" s="260"/>
      <c r="C1040" s="261"/>
      <c r="D1040" s="207" t="s">
        <v>162</v>
      </c>
      <c r="E1040" s="262" t="s">
        <v>77</v>
      </c>
      <c r="F1040" s="263" t="s">
        <v>321</v>
      </c>
      <c r="G1040" s="261"/>
      <c r="H1040" s="264">
        <v>46.268999999999998</v>
      </c>
      <c r="I1040" s="265"/>
      <c r="J1040" s="261"/>
      <c r="K1040" s="261"/>
      <c r="L1040" s="266"/>
      <c r="M1040" s="267"/>
      <c r="N1040" s="268"/>
      <c r="O1040" s="268"/>
      <c r="P1040" s="268"/>
      <c r="Q1040" s="268"/>
      <c r="R1040" s="268"/>
      <c r="S1040" s="268"/>
      <c r="T1040" s="269"/>
      <c r="AT1040" s="270" t="s">
        <v>162</v>
      </c>
      <c r="AU1040" s="270" t="s">
        <v>90</v>
      </c>
      <c r="AV1040" s="15" t="s">
        <v>175</v>
      </c>
      <c r="AW1040" s="15" t="s">
        <v>41</v>
      </c>
      <c r="AX1040" s="15" t="s">
        <v>79</v>
      </c>
      <c r="AY1040" s="270" t="s">
        <v>151</v>
      </c>
    </row>
    <row r="1041" spans="2:65" s="14" customFormat="1" x14ac:dyDescent="0.3">
      <c r="B1041" s="235"/>
      <c r="C1041" s="236"/>
      <c r="D1041" s="222" t="s">
        <v>162</v>
      </c>
      <c r="E1041" s="237" t="s">
        <v>77</v>
      </c>
      <c r="F1041" s="238" t="s">
        <v>174</v>
      </c>
      <c r="G1041" s="236"/>
      <c r="H1041" s="239">
        <v>143.755</v>
      </c>
      <c r="I1041" s="240"/>
      <c r="J1041" s="236"/>
      <c r="K1041" s="236"/>
      <c r="L1041" s="241"/>
      <c r="M1041" s="242"/>
      <c r="N1041" s="243"/>
      <c r="O1041" s="243"/>
      <c r="P1041" s="243"/>
      <c r="Q1041" s="243"/>
      <c r="R1041" s="243"/>
      <c r="S1041" s="243"/>
      <c r="T1041" s="244"/>
      <c r="AT1041" s="245" t="s">
        <v>162</v>
      </c>
      <c r="AU1041" s="245" t="s">
        <v>90</v>
      </c>
      <c r="AV1041" s="14" t="s">
        <v>158</v>
      </c>
      <c r="AW1041" s="14" t="s">
        <v>41</v>
      </c>
      <c r="AX1041" s="14" t="s">
        <v>23</v>
      </c>
      <c r="AY1041" s="245" t="s">
        <v>151</v>
      </c>
    </row>
    <row r="1042" spans="2:65" s="1" customFormat="1" ht="22.5" customHeight="1" x14ac:dyDescent="0.3">
      <c r="B1042" s="36"/>
      <c r="C1042" s="247" t="s">
        <v>1066</v>
      </c>
      <c r="D1042" s="247" t="s">
        <v>209</v>
      </c>
      <c r="E1042" s="248" t="s">
        <v>1067</v>
      </c>
      <c r="F1042" s="249" t="s">
        <v>1068</v>
      </c>
      <c r="G1042" s="250" t="s">
        <v>168</v>
      </c>
      <c r="H1042" s="251">
        <v>1.1930000000000001</v>
      </c>
      <c r="I1042" s="252"/>
      <c r="J1042" s="253">
        <f>ROUND(I1042*H1042,2)</f>
        <v>0</v>
      </c>
      <c r="K1042" s="249" t="s">
        <v>157</v>
      </c>
      <c r="L1042" s="254"/>
      <c r="M1042" s="255" t="s">
        <v>77</v>
      </c>
      <c r="N1042" s="256" t="s">
        <v>50</v>
      </c>
      <c r="O1042" s="37"/>
      <c r="P1042" s="204">
        <f>O1042*H1042</f>
        <v>0</v>
      </c>
      <c r="Q1042" s="204">
        <v>2.5000000000000001E-2</v>
      </c>
      <c r="R1042" s="204">
        <f>Q1042*H1042</f>
        <v>2.9825000000000004E-2</v>
      </c>
      <c r="S1042" s="204">
        <v>0</v>
      </c>
      <c r="T1042" s="205">
        <f>S1042*H1042</f>
        <v>0</v>
      </c>
      <c r="AR1042" s="19" t="s">
        <v>437</v>
      </c>
      <c r="AT1042" s="19" t="s">
        <v>209</v>
      </c>
      <c r="AU1042" s="19" t="s">
        <v>90</v>
      </c>
      <c r="AY1042" s="19" t="s">
        <v>151</v>
      </c>
      <c r="BE1042" s="206">
        <f>IF(N1042="základní",J1042,0)</f>
        <v>0</v>
      </c>
      <c r="BF1042" s="206">
        <f>IF(N1042="snížená",J1042,0)</f>
        <v>0</v>
      </c>
      <c r="BG1042" s="206">
        <f>IF(N1042="zákl. přenesená",J1042,0)</f>
        <v>0</v>
      </c>
      <c r="BH1042" s="206">
        <f>IF(N1042="sníž. přenesená",J1042,0)</f>
        <v>0</v>
      </c>
      <c r="BI1042" s="206">
        <f>IF(N1042="nulová",J1042,0)</f>
        <v>0</v>
      </c>
      <c r="BJ1042" s="19" t="s">
        <v>90</v>
      </c>
      <c r="BK1042" s="206">
        <f>ROUND(I1042*H1042,2)</f>
        <v>0</v>
      </c>
      <c r="BL1042" s="19" t="s">
        <v>271</v>
      </c>
      <c r="BM1042" s="19" t="s">
        <v>1069</v>
      </c>
    </row>
    <row r="1043" spans="2:65" s="1" customFormat="1" ht="54" x14ac:dyDescent="0.3">
      <c r="B1043" s="36"/>
      <c r="C1043" s="58"/>
      <c r="D1043" s="207" t="s">
        <v>160</v>
      </c>
      <c r="E1043" s="58"/>
      <c r="F1043" s="208" t="s">
        <v>1070</v>
      </c>
      <c r="G1043" s="58"/>
      <c r="H1043" s="58"/>
      <c r="I1043" s="163"/>
      <c r="J1043" s="58"/>
      <c r="K1043" s="58"/>
      <c r="L1043" s="56"/>
      <c r="M1043" s="73"/>
      <c r="N1043" s="37"/>
      <c r="O1043" s="37"/>
      <c r="P1043" s="37"/>
      <c r="Q1043" s="37"/>
      <c r="R1043" s="37"/>
      <c r="S1043" s="37"/>
      <c r="T1043" s="74"/>
      <c r="AT1043" s="19" t="s">
        <v>160</v>
      </c>
      <c r="AU1043" s="19" t="s">
        <v>90</v>
      </c>
    </row>
    <row r="1044" spans="2:65" s="12" customFormat="1" x14ac:dyDescent="0.3">
      <c r="B1044" s="209"/>
      <c r="C1044" s="210"/>
      <c r="D1044" s="207" t="s">
        <v>162</v>
      </c>
      <c r="E1044" s="211" t="s">
        <v>77</v>
      </c>
      <c r="F1044" s="212" t="s">
        <v>1071</v>
      </c>
      <c r="G1044" s="210"/>
      <c r="H1044" s="213" t="s">
        <v>77</v>
      </c>
      <c r="I1044" s="214"/>
      <c r="J1044" s="210"/>
      <c r="K1044" s="210"/>
      <c r="L1044" s="215"/>
      <c r="M1044" s="216"/>
      <c r="N1044" s="217"/>
      <c r="O1044" s="217"/>
      <c r="P1044" s="217"/>
      <c r="Q1044" s="217"/>
      <c r="R1044" s="217"/>
      <c r="S1044" s="217"/>
      <c r="T1044" s="218"/>
      <c r="AT1044" s="219" t="s">
        <v>162</v>
      </c>
      <c r="AU1044" s="219" t="s">
        <v>90</v>
      </c>
      <c r="AV1044" s="12" t="s">
        <v>23</v>
      </c>
      <c r="AW1044" s="12" t="s">
        <v>41</v>
      </c>
      <c r="AX1044" s="12" t="s">
        <v>79</v>
      </c>
      <c r="AY1044" s="219" t="s">
        <v>151</v>
      </c>
    </row>
    <row r="1045" spans="2:65" s="13" customFormat="1" x14ac:dyDescent="0.3">
      <c r="B1045" s="220"/>
      <c r="C1045" s="221"/>
      <c r="D1045" s="207" t="s">
        <v>162</v>
      </c>
      <c r="E1045" s="232" t="s">
        <v>77</v>
      </c>
      <c r="F1045" s="233" t="s">
        <v>1072</v>
      </c>
      <c r="G1045" s="221"/>
      <c r="H1045" s="234">
        <v>1.17</v>
      </c>
      <c r="I1045" s="226"/>
      <c r="J1045" s="221"/>
      <c r="K1045" s="221"/>
      <c r="L1045" s="227"/>
      <c r="M1045" s="228"/>
      <c r="N1045" s="229"/>
      <c r="O1045" s="229"/>
      <c r="P1045" s="229"/>
      <c r="Q1045" s="229"/>
      <c r="R1045" s="229"/>
      <c r="S1045" s="229"/>
      <c r="T1045" s="230"/>
      <c r="AT1045" s="231" t="s">
        <v>162</v>
      </c>
      <c r="AU1045" s="231" t="s">
        <v>90</v>
      </c>
      <c r="AV1045" s="13" t="s">
        <v>90</v>
      </c>
      <c r="AW1045" s="13" t="s">
        <v>41</v>
      </c>
      <c r="AX1045" s="13" t="s">
        <v>23</v>
      </c>
      <c r="AY1045" s="231" t="s">
        <v>151</v>
      </c>
    </row>
    <row r="1046" spans="2:65" s="13" customFormat="1" x14ac:dyDescent="0.3">
      <c r="B1046" s="220"/>
      <c r="C1046" s="221"/>
      <c r="D1046" s="222" t="s">
        <v>162</v>
      </c>
      <c r="E1046" s="221"/>
      <c r="F1046" s="224" t="s">
        <v>1073</v>
      </c>
      <c r="G1046" s="221"/>
      <c r="H1046" s="225">
        <v>1.1930000000000001</v>
      </c>
      <c r="I1046" s="226"/>
      <c r="J1046" s="221"/>
      <c r="K1046" s="221"/>
      <c r="L1046" s="227"/>
      <c r="M1046" s="228"/>
      <c r="N1046" s="229"/>
      <c r="O1046" s="229"/>
      <c r="P1046" s="229"/>
      <c r="Q1046" s="229"/>
      <c r="R1046" s="229"/>
      <c r="S1046" s="229"/>
      <c r="T1046" s="230"/>
      <c r="AT1046" s="231" t="s">
        <v>162</v>
      </c>
      <c r="AU1046" s="231" t="s">
        <v>90</v>
      </c>
      <c r="AV1046" s="13" t="s">
        <v>90</v>
      </c>
      <c r="AW1046" s="13" t="s">
        <v>4</v>
      </c>
      <c r="AX1046" s="13" t="s">
        <v>23</v>
      </c>
      <c r="AY1046" s="231" t="s">
        <v>151</v>
      </c>
    </row>
    <row r="1047" spans="2:65" s="1" customFormat="1" ht="22.5" customHeight="1" x14ac:dyDescent="0.3">
      <c r="B1047" s="36"/>
      <c r="C1047" s="247" t="s">
        <v>1074</v>
      </c>
      <c r="D1047" s="247" t="s">
        <v>209</v>
      </c>
      <c r="E1047" s="248" t="s">
        <v>463</v>
      </c>
      <c r="F1047" s="249" t="s">
        <v>464</v>
      </c>
      <c r="G1047" s="250" t="s">
        <v>156</v>
      </c>
      <c r="H1047" s="251">
        <v>46.396000000000001</v>
      </c>
      <c r="I1047" s="252"/>
      <c r="J1047" s="253">
        <f>ROUND(I1047*H1047,2)</f>
        <v>0</v>
      </c>
      <c r="K1047" s="249" t="s">
        <v>157</v>
      </c>
      <c r="L1047" s="254"/>
      <c r="M1047" s="255" t="s">
        <v>77</v>
      </c>
      <c r="N1047" s="256" t="s">
        <v>50</v>
      </c>
      <c r="O1047" s="37"/>
      <c r="P1047" s="204">
        <f>O1047*H1047</f>
        <v>0</v>
      </c>
      <c r="Q1047" s="204">
        <v>8.9999999999999998E-4</v>
      </c>
      <c r="R1047" s="204">
        <f>Q1047*H1047</f>
        <v>4.1756399999999999E-2</v>
      </c>
      <c r="S1047" s="204">
        <v>0</v>
      </c>
      <c r="T1047" s="205">
        <f>S1047*H1047</f>
        <v>0</v>
      </c>
      <c r="AR1047" s="19" t="s">
        <v>437</v>
      </c>
      <c r="AT1047" s="19" t="s">
        <v>209</v>
      </c>
      <c r="AU1047" s="19" t="s">
        <v>90</v>
      </c>
      <c r="AY1047" s="19" t="s">
        <v>151</v>
      </c>
      <c r="BE1047" s="206">
        <f>IF(N1047="základní",J1047,0)</f>
        <v>0</v>
      </c>
      <c r="BF1047" s="206">
        <f>IF(N1047="snížená",J1047,0)</f>
        <v>0</v>
      </c>
      <c r="BG1047" s="206">
        <f>IF(N1047="zákl. přenesená",J1047,0)</f>
        <v>0</v>
      </c>
      <c r="BH1047" s="206">
        <f>IF(N1047="sníž. přenesená",J1047,0)</f>
        <v>0</v>
      </c>
      <c r="BI1047" s="206">
        <f>IF(N1047="nulová",J1047,0)</f>
        <v>0</v>
      </c>
      <c r="BJ1047" s="19" t="s">
        <v>90</v>
      </c>
      <c r="BK1047" s="206">
        <f>ROUND(I1047*H1047,2)</f>
        <v>0</v>
      </c>
      <c r="BL1047" s="19" t="s">
        <v>271</v>
      </c>
      <c r="BM1047" s="19" t="s">
        <v>1075</v>
      </c>
    </row>
    <row r="1048" spans="2:65" s="1" customFormat="1" ht="54" x14ac:dyDescent="0.3">
      <c r="B1048" s="36"/>
      <c r="C1048" s="58"/>
      <c r="D1048" s="207" t="s">
        <v>160</v>
      </c>
      <c r="E1048" s="58"/>
      <c r="F1048" s="208" t="s">
        <v>466</v>
      </c>
      <c r="G1048" s="58"/>
      <c r="H1048" s="58"/>
      <c r="I1048" s="163"/>
      <c r="J1048" s="58"/>
      <c r="K1048" s="58"/>
      <c r="L1048" s="56"/>
      <c r="M1048" s="73"/>
      <c r="N1048" s="37"/>
      <c r="O1048" s="37"/>
      <c r="P1048" s="37"/>
      <c r="Q1048" s="37"/>
      <c r="R1048" s="37"/>
      <c r="S1048" s="37"/>
      <c r="T1048" s="74"/>
      <c r="AT1048" s="19" t="s">
        <v>160</v>
      </c>
      <c r="AU1048" s="19" t="s">
        <v>90</v>
      </c>
    </row>
    <row r="1049" spans="2:65" s="12" customFormat="1" x14ac:dyDescent="0.3">
      <c r="B1049" s="209"/>
      <c r="C1049" s="210"/>
      <c r="D1049" s="207" t="s">
        <v>162</v>
      </c>
      <c r="E1049" s="211" t="s">
        <v>77</v>
      </c>
      <c r="F1049" s="212" t="s">
        <v>1076</v>
      </c>
      <c r="G1049" s="210"/>
      <c r="H1049" s="213" t="s">
        <v>77</v>
      </c>
      <c r="I1049" s="214"/>
      <c r="J1049" s="210"/>
      <c r="K1049" s="210"/>
      <c r="L1049" s="215"/>
      <c r="M1049" s="216"/>
      <c r="N1049" s="217"/>
      <c r="O1049" s="217"/>
      <c r="P1049" s="217"/>
      <c r="Q1049" s="217"/>
      <c r="R1049" s="217"/>
      <c r="S1049" s="217"/>
      <c r="T1049" s="218"/>
      <c r="AT1049" s="219" t="s">
        <v>162</v>
      </c>
      <c r="AU1049" s="219" t="s">
        <v>90</v>
      </c>
      <c r="AV1049" s="12" t="s">
        <v>23</v>
      </c>
      <c r="AW1049" s="12" t="s">
        <v>41</v>
      </c>
      <c r="AX1049" s="12" t="s">
        <v>79</v>
      </c>
      <c r="AY1049" s="219" t="s">
        <v>151</v>
      </c>
    </row>
    <row r="1050" spans="2:65" s="13" customFormat="1" x14ac:dyDescent="0.3">
      <c r="B1050" s="220"/>
      <c r="C1050" s="221"/>
      <c r="D1050" s="207" t="s">
        <v>162</v>
      </c>
      <c r="E1050" s="232" t="s">
        <v>77</v>
      </c>
      <c r="F1050" s="233" t="s">
        <v>1077</v>
      </c>
      <c r="G1050" s="221"/>
      <c r="H1050" s="234">
        <v>45.485999999999997</v>
      </c>
      <c r="I1050" s="226"/>
      <c r="J1050" s="221"/>
      <c r="K1050" s="221"/>
      <c r="L1050" s="227"/>
      <c r="M1050" s="228"/>
      <c r="N1050" s="229"/>
      <c r="O1050" s="229"/>
      <c r="P1050" s="229"/>
      <c r="Q1050" s="229"/>
      <c r="R1050" s="229"/>
      <c r="S1050" s="229"/>
      <c r="T1050" s="230"/>
      <c r="AT1050" s="231" t="s">
        <v>162</v>
      </c>
      <c r="AU1050" s="231" t="s">
        <v>90</v>
      </c>
      <c r="AV1050" s="13" t="s">
        <v>90</v>
      </c>
      <c r="AW1050" s="13" t="s">
        <v>41</v>
      </c>
      <c r="AX1050" s="13" t="s">
        <v>23</v>
      </c>
      <c r="AY1050" s="231" t="s">
        <v>151</v>
      </c>
    </row>
    <row r="1051" spans="2:65" s="13" customFormat="1" x14ac:dyDescent="0.3">
      <c r="B1051" s="220"/>
      <c r="C1051" s="221"/>
      <c r="D1051" s="222" t="s">
        <v>162</v>
      </c>
      <c r="E1051" s="221"/>
      <c r="F1051" s="224" t="s">
        <v>1078</v>
      </c>
      <c r="G1051" s="221"/>
      <c r="H1051" s="225">
        <v>46.396000000000001</v>
      </c>
      <c r="I1051" s="226"/>
      <c r="J1051" s="221"/>
      <c r="K1051" s="221"/>
      <c r="L1051" s="227"/>
      <c r="M1051" s="228"/>
      <c r="N1051" s="229"/>
      <c r="O1051" s="229"/>
      <c r="P1051" s="229"/>
      <c r="Q1051" s="229"/>
      <c r="R1051" s="229"/>
      <c r="S1051" s="229"/>
      <c r="T1051" s="230"/>
      <c r="AT1051" s="231" t="s">
        <v>162</v>
      </c>
      <c r="AU1051" s="231" t="s">
        <v>90</v>
      </c>
      <c r="AV1051" s="13" t="s">
        <v>90</v>
      </c>
      <c r="AW1051" s="13" t="s">
        <v>4</v>
      </c>
      <c r="AX1051" s="13" t="s">
        <v>23</v>
      </c>
      <c r="AY1051" s="231" t="s">
        <v>151</v>
      </c>
    </row>
    <row r="1052" spans="2:65" s="1" customFormat="1" ht="22.5" customHeight="1" x14ac:dyDescent="0.3">
      <c r="B1052" s="36"/>
      <c r="C1052" s="247" t="s">
        <v>1079</v>
      </c>
      <c r="D1052" s="247" t="s">
        <v>209</v>
      </c>
      <c r="E1052" s="248" t="s">
        <v>1080</v>
      </c>
      <c r="F1052" s="249" t="s">
        <v>1081</v>
      </c>
      <c r="G1052" s="250" t="s">
        <v>156</v>
      </c>
      <c r="H1052" s="251">
        <v>47.194000000000003</v>
      </c>
      <c r="I1052" s="252"/>
      <c r="J1052" s="253">
        <f>ROUND(I1052*H1052,2)</f>
        <v>0</v>
      </c>
      <c r="K1052" s="249" t="s">
        <v>157</v>
      </c>
      <c r="L1052" s="254"/>
      <c r="M1052" s="255" t="s">
        <v>77</v>
      </c>
      <c r="N1052" s="256" t="s">
        <v>50</v>
      </c>
      <c r="O1052" s="37"/>
      <c r="P1052" s="204">
        <f>O1052*H1052</f>
        <v>0</v>
      </c>
      <c r="Q1052" s="204">
        <v>1.0200000000000001E-3</v>
      </c>
      <c r="R1052" s="204">
        <f>Q1052*H1052</f>
        <v>4.8137880000000008E-2</v>
      </c>
      <c r="S1052" s="204">
        <v>0</v>
      </c>
      <c r="T1052" s="205">
        <f>S1052*H1052</f>
        <v>0</v>
      </c>
      <c r="AR1052" s="19" t="s">
        <v>437</v>
      </c>
      <c r="AT1052" s="19" t="s">
        <v>209</v>
      </c>
      <c r="AU1052" s="19" t="s">
        <v>90</v>
      </c>
      <c r="AY1052" s="19" t="s">
        <v>151</v>
      </c>
      <c r="BE1052" s="206">
        <f>IF(N1052="základní",J1052,0)</f>
        <v>0</v>
      </c>
      <c r="BF1052" s="206">
        <f>IF(N1052="snížená",J1052,0)</f>
        <v>0</v>
      </c>
      <c r="BG1052" s="206">
        <f>IF(N1052="zákl. přenesená",J1052,0)</f>
        <v>0</v>
      </c>
      <c r="BH1052" s="206">
        <f>IF(N1052="sníž. přenesená",J1052,0)</f>
        <v>0</v>
      </c>
      <c r="BI1052" s="206">
        <f>IF(N1052="nulová",J1052,0)</f>
        <v>0</v>
      </c>
      <c r="BJ1052" s="19" t="s">
        <v>90</v>
      </c>
      <c r="BK1052" s="206">
        <f>ROUND(I1052*H1052,2)</f>
        <v>0</v>
      </c>
      <c r="BL1052" s="19" t="s">
        <v>271</v>
      </c>
      <c r="BM1052" s="19" t="s">
        <v>1082</v>
      </c>
    </row>
    <row r="1053" spans="2:65" s="1" customFormat="1" ht="40.5" x14ac:dyDescent="0.3">
      <c r="B1053" s="36"/>
      <c r="C1053" s="58"/>
      <c r="D1053" s="207" t="s">
        <v>160</v>
      </c>
      <c r="E1053" s="58"/>
      <c r="F1053" s="208" t="s">
        <v>1083</v>
      </c>
      <c r="G1053" s="58"/>
      <c r="H1053" s="58"/>
      <c r="I1053" s="163"/>
      <c r="J1053" s="58"/>
      <c r="K1053" s="58"/>
      <c r="L1053" s="56"/>
      <c r="M1053" s="73"/>
      <c r="N1053" s="37"/>
      <c r="O1053" s="37"/>
      <c r="P1053" s="37"/>
      <c r="Q1053" s="37"/>
      <c r="R1053" s="37"/>
      <c r="S1053" s="37"/>
      <c r="T1053" s="74"/>
      <c r="AT1053" s="19" t="s">
        <v>160</v>
      </c>
      <c r="AU1053" s="19" t="s">
        <v>90</v>
      </c>
    </row>
    <row r="1054" spans="2:65" s="12" customFormat="1" x14ac:dyDescent="0.3">
      <c r="B1054" s="209"/>
      <c r="C1054" s="210"/>
      <c r="D1054" s="207" t="s">
        <v>162</v>
      </c>
      <c r="E1054" s="211" t="s">
        <v>77</v>
      </c>
      <c r="F1054" s="212" t="s">
        <v>1084</v>
      </c>
      <c r="G1054" s="210"/>
      <c r="H1054" s="213" t="s">
        <v>77</v>
      </c>
      <c r="I1054" s="214"/>
      <c r="J1054" s="210"/>
      <c r="K1054" s="210"/>
      <c r="L1054" s="215"/>
      <c r="M1054" s="216"/>
      <c r="N1054" s="217"/>
      <c r="O1054" s="217"/>
      <c r="P1054" s="217"/>
      <c r="Q1054" s="217"/>
      <c r="R1054" s="217"/>
      <c r="S1054" s="217"/>
      <c r="T1054" s="218"/>
      <c r="AT1054" s="219" t="s">
        <v>162</v>
      </c>
      <c r="AU1054" s="219" t="s">
        <v>90</v>
      </c>
      <c r="AV1054" s="12" t="s">
        <v>23</v>
      </c>
      <c r="AW1054" s="12" t="s">
        <v>41</v>
      </c>
      <c r="AX1054" s="12" t="s">
        <v>79</v>
      </c>
      <c r="AY1054" s="219" t="s">
        <v>151</v>
      </c>
    </row>
    <row r="1055" spans="2:65" s="13" customFormat="1" x14ac:dyDescent="0.3">
      <c r="B1055" s="220"/>
      <c r="C1055" s="221"/>
      <c r="D1055" s="207" t="s">
        <v>162</v>
      </c>
      <c r="E1055" s="232" t="s">
        <v>77</v>
      </c>
      <c r="F1055" s="233" t="s">
        <v>1064</v>
      </c>
      <c r="G1055" s="221"/>
      <c r="H1055" s="234">
        <v>16.681999999999999</v>
      </c>
      <c r="I1055" s="226"/>
      <c r="J1055" s="221"/>
      <c r="K1055" s="221"/>
      <c r="L1055" s="227"/>
      <c r="M1055" s="228"/>
      <c r="N1055" s="229"/>
      <c r="O1055" s="229"/>
      <c r="P1055" s="229"/>
      <c r="Q1055" s="229"/>
      <c r="R1055" s="229"/>
      <c r="S1055" s="229"/>
      <c r="T1055" s="230"/>
      <c r="AT1055" s="231" t="s">
        <v>162</v>
      </c>
      <c r="AU1055" s="231" t="s">
        <v>90</v>
      </c>
      <c r="AV1055" s="13" t="s">
        <v>90</v>
      </c>
      <c r="AW1055" s="13" t="s">
        <v>41</v>
      </c>
      <c r="AX1055" s="13" t="s">
        <v>79</v>
      </c>
      <c r="AY1055" s="231" t="s">
        <v>151</v>
      </c>
    </row>
    <row r="1056" spans="2:65" s="13" customFormat="1" x14ac:dyDescent="0.3">
      <c r="B1056" s="220"/>
      <c r="C1056" s="221"/>
      <c r="D1056" s="207" t="s">
        <v>162</v>
      </c>
      <c r="E1056" s="232" t="s">
        <v>77</v>
      </c>
      <c r="F1056" s="233" t="s">
        <v>1065</v>
      </c>
      <c r="G1056" s="221"/>
      <c r="H1056" s="234">
        <v>29.587</v>
      </c>
      <c r="I1056" s="226"/>
      <c r="J1056" s="221"/>
      <c r="K1056" s="221"/>
      <c r="L1056" s="227"/>
      <c r="M1056" s="228"/>
      <c r="N1056" s="229"/>
      <c r="O1056" s="229"/>
      <c r="P1056" s="229"/>
      <c r="Q1056" s="229"/>
      <c r="R1056" s="229"/>
      <c r="S1056" s="229"/>
      <c r="T1056" s="230"/>
      <c r="AT1056" s="231" t="s">
        <v>162</v>
      </c>
      <c r="AU1056" s="231" t="s">
        <v>90</v>
      </c>
      <c r="AV1056" s="13" t="s">
        <v>90</v>
      </c>
      <c r="AW1056" s="13" t="s">
        <v>41</v>
      </c>
      <c r="AX1056" s="13" t="s">
        <v>79</v>
      </c>
      <c r="AY1056" s="231" t="s">
        <v>151</v>
      </c>
    </row>
    <row r="1057" spans="2:65" s="14" customFormat="1" x14ac:dyDescent="0.3">
      <c r="B1057" s="235"/>
      <c r="C1057" s="236"/>
      <c r="D1057" s="207" t="s">
        <v>162</v>
      </c>
      <c r="E1057" s="257" t="s">
        <v>77</v>
      </c>
      <c r="F1057" s="258" t="s">
        <v>174</v>
      </c>
      <c r="G1057" s="236"/>
      <c r="H1057" s="259">
        <v>46.268999999999998</v>
      </c>
      <c r="I1057" s="240"/>
      <c r="J1057" s="236"/>
      <c r="K1057" s="236"/>
      <c r="L1057" s="241"/>
      <c r="M1057" s="242"/>
      <c r="N1057" s="243"/>
      <c r="O1057" s="243"/>
      <c r="P1057" s="243"/>
      <c r="Q1057" s="243"/>
      <c r="R1057" s="243"/>
      <c r="S1057" s="243"/>
      <c r="T1057" s="244"/>
      <c r="AT1057" s="245" t="s">
        <v>162</v>
      </c>
      <c r="AU1057" s="245" t="s">
        <v>90</v>
      </c>
      <c r="AV1057" s="14" t="s">
        <v>158</v>
      </c>
      <c r="AW1057" s="14" t="s">
        <v>41</v>
      </c>
      <c r="AX1057" s="14" t="s">
        <v>23</v>
      </c>
      <c r="AY1057" s="245" t="s">
        <v>151</v>
      </c>
    </row>
    <row r="1058" spans="2:65" s="13" customFormat="1" x14ac:dyDescent="0.3">
      <c r="B1058" s="220"/>
      <c r="C1058" s="221"/>
      <c r="D1058" s="222" t="s">
        <v>162</v>
      </c>
      <c r="E1058" s="221"/>
      <c r="F1058" s="224" t="s">
        <v>1085</v>
      </c>
      <c r="G1058" s="221"/>
      <c r="H1058" s="225">
        <v>47.194000000000003</v>
      </c>
      <c r="I1058" s="226"/>
      <c r="J1058" s="221"/>
      <c r="K1058" s="221"/>
      <c r="L1058" s="227"/>
      <c r="M1058" s="228"/>
      <c r="N1058" s="229"/>
      <c r="O1058" s="229"/>
      <c r="P1058" s="229"/>
      <c r="Q1058" s="229"/>
      <c r="R1058" s="229"/>
      <c r="S1058" s="229"/>
      <c r="T1058" s="230"/>
      <c r="AT1058" s="231" t="s">
        <v>162</v>
      </c>
      <c r="AU1058" s="231" t="s">
        <v>90</v>
      </c>
      <c r="AV1058" s="13" t="s">
        <v>90</v>
      </c>
      <c r="AW1058" s="13" t="s">
        <v>4</v>
      </c>
      <c r="AX1058" s="13" t="s">
        <v>23</v>
      </c>
      <c r="AY1058" s="231" t="s">
        <v>151</v>
      </c>
    </row>
    <row r="1059" spans="2:65" s="1" customFormat="1" ht="31.5" customHeight="1" x14ac:dyDescent="0.3">
      <c r="B1059" s="36"/>
      <c r="C1059" s="195" t="s">
        <v>1086</v>
      </c>
      <c r="D1059" s="195" t="s">
        <v>153</v>
      </c>
      <c r="E1059" s="196" t="s">
        <v>1087</v>
      </c>
      <c r="F1059" s="197" t="s">
        <v>1088</v>
      </c>
      <c r="G1059" s="198" t="s">
        <v>156</v>
      </c>
      <c r="H1059" s="199">
        <v>176.62</v>
      </c>
      <c r="I1059" s="200"/>
      <c r="J1059" s="201">
        <f>ROUND(I1059*H1059,2)</f>
        <v>0</v>
      </c>
      <c r="K1059" s="197" t="s">
        <v>157</v>
      </c>
      <c r="L1059" s="56"/>
      <c r="M1059" s="202" t="s">
        <v>77</v>
      </c>
      <c r="N1059" s="203" t="s">
        <v>50</v>
      </c>
      <c r="O1059" s="37"/>
      <c r="P1059" s="204">
        <f>O1059*H1059</f>
        <v>0</v>
      </c>
      <c r="Q1059" s="204">
        <v>1.9650000000000001E-4</v>
      </c>
      <c r="R1059" s="204">
        <f>Q1059*H1059</f>
        <v>3.470583E-2</v>
      </c>
      <c r="S1059" s="204">
        <v>0</v>
      </c>
      <c r="T1059" s="205">
        <f>S1059*H1059</f>
        <v>0</v>
      </c>
      <c r="AR1059" s="19" t="s">
        <v>158</v>
      </c>
      <c r="AT1059" s="19" t="s">
        <v>153</v>
      </c>
      <c r="AU1059" s="19" t="s">
        <v>90</v>
      </c>
      <c r="AY1059" s="19" t="s">
        <v>151</v>
      </c>
      <c r="BE1059" s="206">
        <f>IF(N1059="základní",J1059,0)</f>
        <v>0</v>
      </c>
      <c r="BF1059" s="206">
        <f>IF(N1059="snížená",J1059,0)</f>
        <v>0</v>
      </c>
      <c r="BG1059" s="206">
        <f>IF(N1059="zákl. přenesená",J1059,0)</f>
        <v>0</v>
      </c>
      <c r="BH1059" s="206">
        <f>IF(N1059="sníž. přenesená",J1059,0)</f>
        <v>0</v>
      </c>
      <c r="BI1059" s="206">
        <f>IF(N1059="nulová",J1059,0)</f>
        <v>0</v>
      </c>
      <c r="BJ1059" s="19" t="s">
        <v>90</v>
      </c>
      <c r="BK1059" s="206">
        <f>ROUND(I1059*H1059,2)</f>
        <v>0</v>
      </c>
      <c r="BL1059" s="19" t="s">
        <v>158</v>
      </c>
      <c r="BM1059" s="19" t="s">
        <v>1089</v>
      </c>
    </row>
    <row r="1060" spans="2:65" s="1" customFormat="1" ht="40.5" x14ac:dyDescent="0.3">
      <c r="B1060" s="36"/>
      <c r="C1060" s="58"/>
      <c r="D1060" s="207" t="s">
        <v>160</v>
      </c>
      <c r="E1060" s="58"/>
      <c r="F1060" s="208" t="s">
        <v>1090</v>
      </c>
      <c r="G1060" s="58"/>
      <c r="H1060" s="58"/>
      <c r="I1060" s="163"/>
      <c r="J1060" s="58"/>
      <c r="K1060" s="58"/>
      <c r="L1060" s="56"/>
      <c r="M1060" s="73"/>
      <c r="N1060" s="37"/>
      <c r="O1060" s="37"/>
      <c r="P1060" s="37"/>
      <c r="Q1060" s="37"/>
      <c r="R1060" s="37"/>
      <c r="S1060" s="37"/>
      <c r="T1060" s="74"/>
      <c r="AT1060" s="19" t="s">
        <v>160</v>
      </c>
      <c r="AU1060" s="19" t="s">
        <v>90</v>
      </c>
    </row>
    <row r="1061" spans="2:65" s="12" customFormat="1" x14ac:dyDescent="0.3">
      <c r="B1061" s="209"/>
      <c r="C1061" s="210"/>
      <c r="D1061" s="207" t="s">
        <v>162</v>
      </c>
      <c r="E1061" s="211" t="s">
        <v>77</v>
      </c>
      <c r="F1061" s="212" t="s">
        <v>163</v>
      </c>
      <c r="G1061" s="210"/>
      <c r="H1061" s="213" t="s">
        <v>77</v>
      </c>
      <c r="I1061" s="214"/>
      <c r="J1061" s="210"/>
      <c r="K1061" s="210"/>
      <c r="L1061" s="215"/>
      <c r="M1061" s="216"/>
      <c r="N1061" s="217"/>
      <c r="O1061" s="217"/>
      <c r="P1061" s="217"/>
      <c r="Q1061" s="217"/>
      <c r="R1061" s="217"/>
      <c r="S1061" s="217"/>
      <c r="T1061" s="218"/>
      <c r="AT1061" s="219" t="s">
        <v>162</v>
      </c>
      <c r="AU1061" s="219" t="s">
        <v>90</v>
      </c>
      <c r="AV1061" s="12" t="s">
        <v>23</v>
      </c>
      <c r="AW1061" s="12" t="s">
        <v>41</v>
      </c>
      <c r="AX1061" s="12" t="s">
        <v>79</v>
      </c>
      <c r="AY1061" s="219" t="s">
        <v>151</v>
      </c>
    </row>
    <row r="1062" spans="2:65" s="12" customFormat="1" x14ac:dyDescent="0.3">
      <c r="B1062" s="209"/>
      <c r="C1062" s="210"/>
      <c r="D1062" s="207" t="s">
        <v>162</v>
      </c>
      <c r="E1062" s="211" t="s">
        <v>77</v>
      </c>
      <c r="F1062" s="212" t="s">
        <v>1091</v>
      </c>
      <c r="G1062" s="210"/>
      <c r="H1062" s="213" t="s">
        <v>77</v>
      </c>
      <c r="I1062" s="214"/>
      <c r="J1062" s="210"/>
      <c r="K1062" s="210"/>
      <c r="L1062" s="215"/>
      <c r="M1062" s="216"/>
      <c r="N1062" s="217"/>
      <c r="O1062" s="217"/>
      <c r="P1062" s="217"/>
      <c r="Q1062" s="217"/>
      <c r="R1062" s="217"/>
      <c r="S1062" s="217"/>
      <c r="T1062" s="218"/>
      <c r="AT1062" s="219" t="s">
        <v>162</v>
      </c>
      <c r="AU1062" s="219" t="s">
        <v>90</v>
      </c>
      <c r="AV1062" s="12" t="s">
        <v>23</v>
      </c>
      <c r="AW1062" s="12" t="s">
        <v>41</v>
      </c>
      <c r="AX1062" s="12" t="s">
        <v>79</v>
      </c>
      <c r="AY1062" s="219" t="s">
        <v>151</v>
      </c>
    </row>
    <row r="1063" spans="2:65" s="13" customFormat="1" x14ac:dyDescent="0.3">
      <c r="B1063" s="220"/>
      <c r="C1063" s="221"/>
      <c r="D1063" s="207" t="s">
        <v>162</v>
      </c>
      <c r="E1063" s="232" t="s">
        <v>77</v>
      </c>
      <c r="F1063" s="233" t="s">
        <v>994</v>
      </c>
      <c r="G1063" s="221"/>
      <c r="H1063" s="234">
        <v>173.29</v>
      </c>
      <c r="I1063" s="226"/>
      <c r="J1063" s="221"/>
      <c r="K1063" s="221"/>
      <c r="L1063" s="227"/>
      <c r="M1063" s="228"/>
      <c r="N1063" s="229"/>
      <c r="O1063" s="229"/>
      <c r="P1063" s="229"/>
      <c r="Q1063" s="229"/>
      <c r="R1063" s="229"/>
      <c r="S1063" s="229"/>
      <c r="T1063" s="230"/>
      <c r="AT1063" s="231" t="s">
        <v>162</v>
      </c>
      <c r="AU1063" s="231" t="s">
        <v>90</v>
      </c>
      <c r="AV1063" s="13" t="s">
        <v>90</v>
      </c>
      <c r="AW1063" s="13" t="s">
        <v>41</v>
      </c>
      <c r="AX1063" s="13" t="s">
        <v>79</v>
      </c>
      <c r="AY1063" s="231" t="s">
        <v>151</v>
      </c>
    </row>
    <row r="1064" spans="2:65" s="13" customFormat="1" x14ac:dyDescent="0.3">
      <c r="B1064" s="220"/>
      <c r="C1064" s="221"/>
      <c r="D1064" s="207" t="s">
        <v>162</v>
      </c>
      <c r="E1064" s="232" t="s">
        <v>77</v>
      </c>
      <c r="F1064" s="233" t="s">
        <v>995</v>
      </c>
      <c r="G1064" s="221"/>
      <c r="H1064" s="234">
        <v>3.33</v>
      </c>
      <c r="I1064" s="226"/>
      <c r="J1064" s="221"/>
      <c r="K1064" s="221"/>
      <c r="L1064" s="227"/>
      <c r="M1064" s="228"/>
      <c r="N1064" s="229"/>
      <c r="O1064" s="229"/>
      <c r="P1064" s="229"/>
      <c r="Q1064" s="229"/>
      <c r="R1064" s="229"/>
      <c r="S1064" s="229"/>
      <c r="T1064" s="230"/>
      <c r="AT1064" s="231" t="s">
        <v>162</v>
      </c>
      <c r="AU1064" s="231" t="s">
        <v>90</v>
      </c>
      <c r="AV1064" s="13" t="s">
        <v>90</v>
      </c>
      <c r="AW1064" s="13" t="s">
        <v>41</v>
      </c>
      <c r="AX1064" s="13" t="s">
        <v>79</v>
      </c>
      <c r="AY1064" s="231" t="s">
        <v>151</v>
      </c>
    </row>
    <row r="1065" spans="2:65" s="14" customFormat="1" x14ac:dyDescent="0.3">
      <c r="B1065" s="235"/>
      <c r="C1065" s="236"/>
      <c r="D1065" s="222" t="s">
        <v>162</v>
      </c>
      <c r="E1065" s="237" t="s">
        <v>77</v>
      </c>
      <c r="F1065" s="238" t="s">
        <v>174</v>
      </c>
      <c r="G1065" s="236"/>
      <c r="H1065" s="239">
        <v>176.62</v>
      </c>
      <c r="I1065" s="240"/>
      <c r="J1065" s="236"/>
      <c r="K1065" s="236"/>
      <c r="L1065" s="241"/>
      <c r="M1065" s="242"/>
      <c r="N1065" s="243"/>
      <c r="O1065" s="243"/>
      <c r="P1065" s="243"/>
      <c r="Q1065" s="243"/>
      <c r="R1065" s="243"/>
      <c r="S1065" s="243"/>
      <c r="T1065" s="244"/>
      <c r="AT1065" s="245" t="s">
        <v>162</v>
      </c>
      <c r="AU1065" s="245" t="s">
        <v>90</v>
      </c>
      <c r="AV1065" s="14" t="s">
        <v>158</v>
      </c>
      <c r="AW1065" s="14" t="s">
        <v>41</v>
      </c>
      <c r="AX1065" s="14" t="s">
        <v>23</v>
      </c>
      <c r="AY1065" s="245" t="s">
        <v>151</v>
      </c>
    </row>
    <row r="1066" spans="2:65" s="1" customFormat="1" ht="31.5" customHeight="1" x14ac:dyDescent="0.3">
      <c r="B1066" s="36"/>
      <c r="C1066" s="195" t="s">
        <v>1092</v>
      </c>
      <c r="D1066" s="195" t="s">
        <v>153</v>
      </c>
      <c r="E1066" s="196" t="s">
        <v>1093</v>
      </c>
      <c r="F1066" s="197" t="s">
        <v>1094</v>
      </c>
      <c r="G1066" s="198" t="s">
        <v>156</v>
      </c>
      <c r="H1066" s="199">
        <v>31.024999999999999</v>
      </c>
      <c r="I1066" s="200"/>
      <c r="J1066" s="201">
        <f>ROUND(I1066*H1066,2)</f>
        <v>0</v>
      </c>
      <c r="K1066" s="197" t="s">
        <v>157</v>
      </c>
      <c r="L1066" s="56"/>
      <c r="M1066" s="202" t="s">
        <v>77</v>
      </c>
      <c r="N1066" s="203" t="s">
        <v>50</v>
      </c>
      <c r="O1066" s="37"/>
      <c r="P1066" s="204">
        <f>O1066*H1066</f>
        <v>0</v>
      </c>
      <c r="Q1066" s="204">
        <v>3.144E-4</v>
      </c>
      <c r="R1066" s="204">
        <f>Q1066*H1066</f>
        <v>9.754259999999999E-3</v>
      </c>
      <c r="S1066" s="204">
        <v>0</v>
      </c>
      <c r="T1066" s="205">
        <f>S1066*H1066</f>
        <v>0</v>
      </c>
      <c r="AR1066" s="19" t="s">
        <v>271</v>
      </c>
      <c r="AT1066" s="19" t="s">
        <v>153</v>
      </c>
      <c r="AU1066" s="19" t="s">
        <v>90</v>
      </c>
      <c r="AY1066" s="19" t="s">
        <v>151</v>
      </c>
      <c r="BE1066" s="206">
        <f>IF(N1066="základní",J1066,0)</f>
        <v>0</v>
      </c>
      <c r="BF1066" s="206">
        <f>IF(N1066="snížená",J1066,0)</f>
        <v>0</v>
      </c>
      <c r="BG1066" s="206">
        <f>IF(N1066="zákl. přenesená",J1066,0)</f>
        <v>0</v>
      </c>
      <c r="BH1066" s="206">
        <f>IF(N1066="sníž. přenesená",J1066,0)</f>
        <v>0</v>
      </c>
      <c r="BI1066" s="206">
        <f>IF(N1066="nulová",J1066,0)</f>
        <v>0</v>
      </c>
      <c r="BJ1066" s="19" t="s">
        <v>90</v>
      </c>
      <c r="BK1066" s="206">
        <f>ROUND(I1066*H1066,2)</f>
        <v>0</v>
      </c>
      <c r="BL1066" s="19" t="s">
        <v>271</v>
      </c>
      <c r="BM1066" s="19" t="s">
        <v>1095</v>
      </c>
    </row>
    <row r="1067" spans="2:65" s="1" customFormat="1" ht="40.5" x14ac:dyDescent="0.3">
      <c r="B1067" s="36"/>
      <c r="C1067" s="58"/>
      <c r="D1067" s="207" t="s">
        <v>160</v>
      </c>
      <c r="E1067" s="58"/>
      <c r="F1067" s="208" t="s">
        <v>1096</v>
      </c>
      <c r="G1067" s="58"/>
      <c r="H1067" s="58"/>
      <c r="I1067" s="163"/>
      <c r="J1067" s="58"/>
      <c r="K1067" s="58"/>
      <c r="L1067" s="56"/>
      <c r="M1067" s="73"/>
      <c r="N1067" s="37"/>
      <c r="O1067" s="37"/>
      <c r="P1067" s="37"/>
      <c r="Q1067" s="37"/>
      <c r="R1067" s="37"/>
      <c r="S1067" s="37"/>
      <c r="T1067" s="74"/>
      <c r="AT1067" s="19" t="s">
        <v>160</v>
      </c>
      <c r="AU1067" s="19" t="s">
        <v>90</v>
      </c>
    </row>
    <row r="1068" spans="2:65" s="13" customFormat="1" x14ac:dyDescent="0.3">
      <c r="B1068" s="220"/>
      <c r="C1068" s="221"/>
      <c r="D1068" s="222" t="s">
        <v>162</v>
      </c>
      <c r="E1068" s="223" t="s">
        <v>77</v>
      </c>
      <c r="F1068" s="224" t="s">
        <v>1001</v>
      </c>
      <c r="G1068" s="221"/>
      <c r="H1068" s="225">
        <v>31.024999999999999</v>
      </c>
      <c r="I1068" s="226"/>
      <c r="J1068" s="221"/>
      <c r="K1068" s="221"/>
      <c r="L1068" s="227"/>
      <c r="M1068" s="228"/>
      <c r="N1068" s="229"/>
      <c r="O1068" s="229"/>
      <c r="P1068" s="229"/>
      <c r="Q1068" s="229"/>
      <c r="R1068" s="229"/>
      <c r="S1068" s="229"/>
      <c r="T1068" s="230"/>
      <c r="AT1068" s="231" t="s">
        <v>162</v>
      </c>
      <c r="AU1068" s="231" t="s">
        <v>90</v>
      </c>
      <c r="AV1068" s="13" t="s">
        <v>90</v>
      </c>
      <c r="AW1068" s="13" t="s">
        <v>41</v>
      </c>
      <c r="AX1068" s="13" t="s">
        <v>23</v>
      </c>
      <c r="AY1068" s="231" t="s">
        <v>151</v>
      </c>
    </row>
    <row r="1069" spans="2:65" s="1" customFormat="1" ht="31.5" customHeight="1" x14ac:dyDescent="0.3">
      <c r="B1069" s="36"/>
      <c r="C1069" s="195" t="s">
        <v>1097</v>
      </c>
      <c r="D1069" s="195" t="s">
        <v>153</v>
      </c>
      <c r="E1069" s="196" t="s">
        <v>1098</v>
      </c>
      <c r="F1069" s="197" t="s">
        <v>1099</v>
      </c>
      <c r="G1069" s="198" t="s">
        <v>156</v>
      </c>
      <c r="H1069" s="199">
        <v>6</v>
      </c>
      <c r="I1069" s="200"/>
      <c r="J1069" s="201">
        <f>ROUND(I1069*H1069,2)</f>
        <v>0</v>
      </c>
      <c r="K1069" s="197" t="s">
        <v>157</v>
      </c>
      <c r="L1069" s="56"/>
      <c r="M1069" s="202" t="s">
        <v>77</v>
      </c>
      <c r="N1069" s="203" t="s">
        <v>50</v>
      </c>
      <c r="O1069" s="37"/>
      <c r="P1069" s="204">
        <f>O1069*H1069</f>
        <v>0</v>
      </c>
      <c r="Q1069" s="204">
        <v>4.3229999999999999E-4</v>
      </c>
      <c r="R1069" s="204">
        <f>Q1069*H1069</f>
        <v>2.5937999999999998E-3</v>
      </c>
      <c r="S1069" s="204">
        <v>0</v>
      </c>
      <c r="T1069" s="205">
        <f>S1069*H1069</f>
        <v>0</v>
      </c>
      <c r="AR1069" s="19" t="s">
        <v>271</v>
      </c>
      <c r="AT1069" s="19" t="s">
        <v>153</v>
      </c>
      <c r="AU1069" s="19" t="s">
        <v>90</v>
      </c>
      <c r="AY1069" s="19" t="s">
        <v>151</v>
      </c>
      <c r="BE1069" s="206">
        <f>IF(N1069="základní",J1069,0)</f>
        <v>0</v>
      </c>
      <c r="BF1069" s="206">
        <f>IF(N1069="snížená",J1069,0)</f>
        <v>0</v>
      </c>
      <c r="BG1069" s="206">
        <f>IF(N1069="zákl. přenesená",J1069,0)</f>
        <v>0</v>
      </c>
      <c r="BH1069" s="206">
        <f>IF(N1069="sníž. přenesená",J1069,0)</f>
        <v>0</v>
      </c>
      <c r="BI1069" s="206">
        <f>IF(N1069="nulová",J1069,0)</f>
        <v>0</v>
      </c>
      <c r="BJ1069" s="19" t="s">
        <v>90</v>
      </c>
      <c r="BK1069" s="206">
        <f>ROUND(I1069*H1069,2)</f>
        <v>0</v>
      </c>
      <c r="BL1069" s="19" t="s">
        <v>271</v>
      </c>
      <c r="BM1069" s="19" t="s">
        <v>1100</v>
      </c>
    </row>
    <row r="1070" spans="2:65" s="1" customFormat="1" ht="40.5" x14ac:dyDescent="0.3">
      <c r="B1070" s="36"/>
      <c r="C1070" s="58"/>
      <c r="D1070" s="207" t="s">
        <v>160</v>
      </c>
      <c r="E1070" s="58"/>
      <c r="F1070" s="208" t="s">
        <v>1101</v>
      </c>
      <c r="G1070" s="58"/>
      <c r="H1070" s="58"/>
      <c r="I1070" s="163"/>
      <c r="J1070" s="58"/>
      <c r="K1070" s="58"/>
      <c r="L1070" s="56"/>
      <c r="M1070" s="73"/>
      <c r="N1070" s="37"/>
      <c r="O1070" s="37"/>
      <c r="P1070" s="37"/>
      <c r="Q1070" s="37"/>
      <c r="R1070" s="37"/>
      <c r="S1070" s="37"/>
      <c r="T1070" s="74"/>
      <c r="AT1070" s="19" t="s">
        <v>160</v>
      </c>
      <c r="AU1070" s="19" t="s">
        <v>90</v>
      </c>
    </row>
    <row r="1071" spans="2:65" s="13" customFormat="1" x14ac:dyDescent="0.3">
      <c r="B1071" s="220"/>
      <c r="C1071" s="221"/>
      <c r="D1071" s="207" t="s">
        <v>162</v>
      </c>
      <c r="E1071" s="232" t="s">
        <v>77</v>
      </c>
      <c r="F1071" s="233" t="s">
        <v>1010</v>
      </c>
      <c r="G1071" s="221"/>
      <c r="H1071" s="234">
        <v>8</v>
      </c>
      <c r="I1071" s="226"/>
      <c r="J1071" s="221"/>
      <c r="K1071" s="221"/>
      <c r="L1071" s="227"/>
      <c r="M1071" s="228"/>
      <c r="N1071" s="229"/>
      <c r="O1071" s="229"/>
      <c r="P1071" s="229"/>
      <c r="Q1071" s="229"/>
      <c r="R1071" s="229"/>
      <c r="S1071" s="229"/>
      <c r="T1071" s="230"/>
      <c r="AT1071" s="231" t="s">
        <v>162</v>
      </c>
      <c r="AU1071" s="231" t="s">
        <v>90</v>
      </c>
      <c r="AV1071" s="13" t="s">
        <v>90</v>
      </c>
      <c r="AW1071" s="13" t="s">
        <v>41</v>
      </c>
      <c r="AX1071" s="13" t="s">
        <v>79</v>
      </c>
      <c r="AY1071" s="231" t="s">
        <v>151</v>
      </c>
    </row>
    <row r="1072" spans="2:65" s="13" customFormat="1" x14ac:dyDescent="0.3">
      <c r="B1072" s="220"/>
      <c r="C1072" s="221"/>
      <c r="D1072" s="207" t="s">
        <v>162</v>
      </c>
      <c r="E1072" s="232" t="s">
        <v>77</v>
      </c>
      <c r="F1072" s="233" t="s">
        <v>1011</v>
      </c>
      <c r="G1072" s="221"/>
      <c r="H1072" s="234">
        <v>-2</v>
      </c>
      <c r="I1072" s="226"/>
      <c r="J1072" s="221"/>
      <c r="K1072" s="221"/>
      <c r="L1072" s="227"/>
      <c r="M1072" s="228"/>
      <c r="N1072" s="229"/>
      <c r="O1072" s="229"/>
      <c r="P1072" s="229"/>
      <c r="Q1072" s="229"/>
      <c r="R1072" s="229"/>
      <c r="S1072" s="229"/>
      <c r="T1072" s="230"/>
      <c r="AT1072" s="231" t="s">
        <v>162</v>
      </c>
      <c r="AU1072" s="231" t="s">
        <v>90</v>
      </c>
      <c r="AV1072" s="13" t="s">
        <v>90</v>
      </c>
      <c r="AW1072" s="13" t="s">
        <v>41</v>
      </c>
      <c r="AX1072" s="13" t="s">
        <v>79</v>
      </c>
      <c r="AY1072" s="231" t="s">
        <v>151</v>
      </c>
    </row>
    <row r="1073" spans="2:65" s="14" customFormat="1" x14ac:dyDescent="0.3">
      <c r="B1073" s="235"/>
      <c r="C1073" s="236"/>
      <c r="D1073" s="222" t="s">
        <v>162</v>
      </c>
      <c r="E1073" s="237" t="s">
        <v>77</v>
      </c>
      <c r="F1073" s="238" t="s">
        <v>174</v>
      </c>
      <c r="G1073" s="236"/>
      <c r="H1073" s="239">
        <v>6</v>
      </c>
      <c r="I1073" s="240"/>
      <c r="J1073" s="236"/>
      <c r="K1073" s="236"/>
      <c r="L1073" s="241"/>
      <c r="M1073" s="242"/>
      <c r="N1073" s="243"/>
      <c r="O1073" s="243"/>
      <c r="P1073" s="243"/>
      <c r="Q1073" s="243"/>
      <c r="R1073" s="243"/>
      <c r="S1073" s="243"/>
      <c r="T1073" s="244"/>
      <c r="AT1073" s="245" t="s">
        <v>162</v>
      </c>
      <c r="AU1073" s="245" t="s">
        <v>90</v>
      </c>
      <c r="AV1073" s="14" t="s">
        <v>158</v>
      </c>
      <c r="AW1073" s="14" t="s">
        <v>41</v>
      </c>
      <c r="AX1073" s="14" t="s">
        <v>23</v>
      </c>
      <c r="AY1073" s="245" t="s">
        <v>151</v>
      </c>
    </row>
    <row r="1074" spans="2:65" s="1" customFormat="1" ht="22.5" customHeight="1" x14ac:dyDescent="0.3">
      <c r="B1074" s="36"/>
      <c r="C1074" s="247" t="s">
        <v>1102</v>
      </c>
      <c r="D1074" s="247" t="s">
        <v>209</v>
      </c>
      <c r="E1074" s="248" t="s">
        <v>1103</v>
      </c>
      <c r="F1074" s="249" t="s">
        <v>1104</v>
      </c>
      <c r="G1074" s="250" t="s">
        <v>156</v>
      </c>
      <c r="H1074" s="251">
        <v>217.91800000000001</v>
      </c>
      <c r="I1074" s="252"/>
      <c r="J1074" s="253">
        <f>ROUND(I1074*H1074,2)</f>
        <v>0</v>
      </c>
      <c r="K1074" s="249" t="s">
        <v>157</v>
      </c>
      <c r="L1074" s="254"/>
      <c r="M1074" s="255" t="s">
        <v>77</v>
      </c>
      <c r="N1074" s="256" t="s">
        <v>50</v>
      </c>
      <c r="O1074" s="37"/>
      <c r="P1074" s="204">
        <f>O1074*H1074</f>
        <v>0</v>
      </c>
      <c r="Q1074" s="204">
        <v>4.7999999999999996E-3</v>
      </c>
      <c r="R1074" s="204">
        <f>Q1074*H1074</f>
        <v>1.0460064</v>
      </c>
      <c r="S1074" s="204">
        <v>0</v>
      </c>
      <c r="T1074" s="205">
        <f>S1074*H1074</f>
        <v>0</v>
      </c>
      <c r="AR1074" s="19" t="s">
        <v>437</v>
      </c>
      <c r="AT1074" s="19" t="s">
        <v>209</v>
      </c>
      <c r="AU1074" s="19" t="s">
        <v>90</v>
      </c>
      <c r="AY1074" s="19" t="s">
        <v>151</v>
      </c>
      <c r="BE1074" s="206">
        <f>IF(N1074="základní",J1074,0)</f>
        <v>0</v>
      </c>
      <c r="BF1074" s="206">
        <f>IF(N1074="snížená",J1074,0)</f>
        <v>0</v>
      </c>
      <c r="BG1074" s="206">
        <f>IF(N1074="zákl. přenesená",J1074,0)</f>
        <v>0</v>
      </c>
      <c r="BH1074" s="206">
        <f>IF(N1074="sníž. přenesená",J1074,0)</f>
        <v>0</v>
      </c>
      <c r="BI1074" s="206">
        <f>IF(N1074="nulová",J1074,0)</f>
        <v>0</v>
      </c>
      <c r="BJ1074" s="19" t="s">
        <v>90</v>
      </c>
      <c r="BK1074" s="206">
        <f>ROUND(I1074*H1074,2)</f>
        <v>0</v>
      </c>
      <c r="BL1074" s="19" t="s">
        <v>271</v>
      </c>
      <c r="BM1074" s="19" t="s">
        <v>1105</v>
      </c>
    </row>
    <row r="1075" spans="2:65" s="1" customFormat="1" ht="54" x14ac:dyDescent="0.3">
      <c r="B1075" s="36"/>
      <c r="C1075" s="58"/>
      <c r="D1075" s="207" t="s">
        <v>160</v>
      </c>
      <c r="E1075" s="58"/>
      <c r="F1075" s="208" t="s">
        <v>1106</v>
      </c>
      <c r="G1075" s="58"/>
      <c r="H1075" s="58"/>
      <c r="I1075" s="163"/>
      <c r="J1075" s="58"/>
      <c r="K1075" s="58"/>
      <c r="L1075" s="56"/>
      <c r="M1075" s="73"/>
      <c r="N1075" s="37"/>
      <c r="O1075" s="37"/>
      <c r="P1075" s="37"/>
      <c r="Q1075" s="37"/>
      <c r="R1075" s="37"/>
      <c r="S1075" s="37"/>
      <c r="T1075" s="74"/>
      <c r="AT1075" s="19" t="s">
        <v>160</v>
      </c>
      <c r="AU1075" s="19" t="s">
        <v>90</v>
      </c>
    </row>
    <row r="1076" spans="2:65" s="13" customFormat="1" x14ac:dyDescent="0.3">
      <c r="B1076" s="220"/>
      <c r="C1076" s="221"/>
      <c r="D1076" s="207" t="s">
        <v>162</v>
      </c>
      <c r="E1076" s="232" t="s">
        <v>77</v>
      </c>
      <c r="F1076" s="233" t="s">
        <v>1107</v>
      </c>
      <c r="G1076" s="221"/>
      <c r="H1076" s="234">
        <v>213.64500000000001</v>
      </c>
      <c r="I1076" s="226"/>
      <c r="J1076" s="221"/>
      <c r="K1076" s="221"/>
      <c r="L1076" s="227"/>
      <c r="M1076" s="228"/>
      <c r="N1076" s="229"/>
      <c r="O1076" s="229"/>
      <c r="P1076" s="229"/>
      <c r="Q1076" s="229"/>
      <c r="R1076" s="229"/>
      <c r="S1076" s="229"/>
      <c r="T1076" s="230"/>
      <c r="AT1076" s="231" t="s">
        <v>162</v>
      </c>
      <c r="AU1076" s="231" t="s">
        <v>90</v>
      </c>
      <c r="AV1076" s="13" t="s">
        <v>90</v>
      </c>
      <c r="AW1076" s="13" t="s">
        <v>41</v>
      </c>
      <c r="AX1076" s="13" t="s">
        <v>23</v>
      </c>
      <c r="AY1076" s="231" t="s">
        <v>151</v>
      </c>
    </row>
    <row r="1077" spans="2:65" s="13" customFormat="1" x14ac:dyDescent="0.3">
      <c r="B1077" s="220"/>
      <c r="C1077" s="221"/>
      <c r="D1077" s="222" t="s">
        <v>162</v>
      </c>
      <c r="E1077" s="221"/>
      <c r="F1077" s="224" t="s">
        <v>1108</v>
      </c>
      <c r="G1077" s="221"/>
      <c r="H1077" s="225">
        <v>217.91800000000001</v>
      </c>
      <c r="I1077" s="226"/>
      <c r="J1077" s="221"/>
      <c r="K1077" s="221"/>
      <c r="L1077" s="227"/>
      <c r="M1077" s="228"/>
      <c r="N1077" s="229"/>
      <c r="O1077" s="229"/>
      <c r="P1077" s="229"/>
      <c r="Q1077" s="229"/>
      <c r="R1077" s="229"/>
      <c r="S1077" s="229"/>
      <c r="T1077" s="230"/>
      <c r="AT1077" s="231" t="s">
        <v>162</v>
      </c>
      <c r="AU1077" s="231" t="s">
        <v>90</v>
      </c>
      <c r="AV1077" s="13" t="s">
        <v>90</v>
      </c>
      <c r="AW1077" s="13" t="s">
        <v>4</v>
      </c>
      <c r="AX1077" s="13" t="s">
        <v>23</v>
      </c>
      <c r="AY1077" s="231" t="s">
        <v>151</v>
      </c>
    </row>
    <row r="1078" spans="2:65" s="1" customFormat="1" ht="22.5" customHeight="1" x14ac:dyDescent="0.3">
      <c r="B1078" s="36"/>
      <c r="C1078" s="195" t="s">
        <v>1109</v>
      </c>
      <c r="D1078" s="195" t="s">
        <v>153</v>
      </c>
      <c r="E1078" s="196" t="s">
        <v>1110</v>
      </c>
      <c r="F1078" s="197" t="s">
        <v>1111</v>
      </c>
      <c r="G1078" s="198" t="s">
        <v>156</v>
      </c>
      <c r="H1078" s="199">
        <v>16.916</v>
      </c>
      <c r="I1078" s="200"/>
      <c r="J1078" s="201">
        <f>ROUND(I1078*H1078,2)</f>
        <v>0</v>
      </c>
      <c r="K1078" s="197" t="s">
        <v>157</v>
      </c>
      <c r="L1078" s="56"/>
      <c r="M1078" s="202" t="s">
        <v>77</v>
      </c>
      <c r="N1078" s="203" t="s">
        <v>50</v>
      </c>
      <c r="O1078" s="37"/>
      <c r="P1078" s="204">
        <f>O1078*H1078</f>
        <v>0</v>
      </c>
      <c r="Q1078" s="204">
        <v>5.9999999999999995E-4</v>
      </c>
      <c r="R1078" s="204">
        <f>Q1078*H1078</f>
        <v>1.01496E-2</v>
      </c>
      <c r="S1078" s="204">
        <v>0</v>
      </c>
      <c r="T1078" s="205">
        <f>S1078*H1078</f>
        <v>0</v>
      </c>
      <c r="AR1078" s="19" t="s">
        <v>271</v>
      </c>
      <c r="AT1078" s="19" t="s">
        <v>153</v>
      </c>
      <c r="AU1078" s="19" t="s">
        <v>90</v>
      </c>
      <c r="AY1078" s="19" t="s">
        <v>151</v>
      </c>
      <c r="BE1078" s="206">
        <f>IF(N1078="základní",J1078,0)</f>
        <v>0</v>
      </c>
      <c r="BF1078" s="206">
        <f>IF(N1078="snížená",J1078,0)</f>
        <v>0</v>
      </c>
      <c r="BG1078" s="206">
        <f>IF(N1078="zákl. přenesená",J1078,0)</f>
        <v>0</v>
      </c>
      <c r="BH1078" s="206">
        <f>IF(N1078="sníž. přenesená",J1078,0)</f>
        <v>0</v>
      </c>
      <c r="BI1078" s="206">
        <f>IF(N1078="nulová",J1078,0)</f>
        <v>0</v>
      </c>
      <c r="BJ1078" s="19" t="s">
        <v>90</v>
      </c>
      <c r="BK1078" s="206">
        <f>ROUND(I1078*H1078,2)</f>
        <v>0</v>
      </c>
      <c r="BL1078" s="19" t="s">
        <v>271</v>
      </c>
      <c r="BM1078" s="19" t="s">
        <v>1112</v>
      </c>
    </row>
    <row r="1079" spans="2:65" s="1" customFormat="1" x14ac:dyDescent="0.3">
      <c r="B1079" s="36"/>
      <c r="C1079" s="58"/>
      <c r="D1079" s="207" t="s">
        <v>160</v>
      </c>
      <c r="E1079" s="58"/>
      <c r="F1079" s="208" t="s">
        <v>1113</v>
      </c>
      <c r="G1079" s="58"/>
      <c r="H1079" s="58"/>
      <c r="I1079" s="163"/>
      <c r="J1079" s="58"/>
      <c r="K1079" s="58"/>
      <c r="L1079" s="56"/>
      <c r="M1079" s="73"/>
      <c r="N1079" s="37"/>
      <c r="O1079" s="37"/>
      <c r="P1079" s="37"/>
      <c r="Q1079" s="37"/>
      <c r="R1079" s="37"/>
      <c r="S1079" s="37"/>
      <c r="T1079" s="74"/>
      <c r="AT1079" s="19" t="s">
        <v>160</v>
      </c>
      <c r="AU1079" s="19" t="s">
        <v>90</v>
      </c>
    </row>
    <row r="1080" spans="2:65" s="12" customFormat="1" x14ac:dyDescent="0.3">
      <c r="B1080" s="209"/>
      <c r="C1080" s="210"/>
      <c r="D1080" s="207" t="s">
        <v>162</v>
      </c>
      <c r="E1080" s="211" t="s">
        <v>77</v>
      </c>
      <c r="F1080" s="212" t="s">
        <v>163</v>
      </c>
      <c r="G1080" s="210"/>
      <c r="H1080" s="213" t="s">
        <v>77</v>
      </c>
      <c r="I1080" s="214"/>
      <c r="J1080" s="210"/>
      <c r="K1080" s="210"/>
      <c r="L1080" s="215"/>
      <c r="M1080" s="216"/>
      <c r="N1080" s="217"/>
      <c r="O1080" s="217"/>
      <c r="P1080" s="217"/>
      <c r="Q1080" s="217"/>
      <c r="R1080" s="217"/>
      <c r="S1080" s="217"/>
      <c r="T1080" s="218"/>
      <c r="AT1080" s="219" t="s">
        <v>162</v>
      </c>
      <c r="AU1080" s="219" t="s">
        <v>90</v>
      </c>
      <c r="AV1080" s="12" t="s">
        <v>23</v>
      </c>
      <c r="AW1080" s="12" t="s">
        <v>41</v>
      </c>
      <c r="AX1080" s="12" t="s">
        <v>79</v>
      </c>
      <c r="AY1080" s="219" t="s">
        <v>151</v>
      </c>
    </row>
    <row r="1081" spans="2:65" s="12" customFormat="1" x14ac:dyDescent="0.3">
      <c r="B1081" s="209"/>
      <c r="C1081" s="210"/>
      <c r="D1081" s="207" t="s">
        <v>162</v>
      </c>
      <c r="E1081" s="211" t="s">
        <v>77</v>
      </c>
      <c r="F1081" s="212" t="s">
        <v>1114</v>
      </c>
      <c r="G1081" s="210"/>
      <c r="H1081" s="213" t="s">
        <v>77</v>
      </c>
      <c r="I1081" s="214"/>
      <c r="J1081" s="210"/>
      <c r="K1081" s="210"/>
      <c r="L1081" s="215"/>
      <c r="M1081" s="216"/>
      <c r="N1081" s="217"/>
      <c r="O1081" s="217"/>
      <c r="P1081" s="217"/>
      <c r="Q1081" s="217"/>
      <c r="R1081" s="217"/>
      <c r="S1081" s="217"/>
      <c r="T1081" s="218"/>
      <c r="AT1081" s="219" t="s">
        <v>162</v>
      </c>
      <c r="AU1081" s="219" t="s">
        <v>90</v>
      </c>
      <c r="AV1081" s="12" t="s">
        <v>23</v>
      </c>
      <c r="AW1081" s="12" t="s">
        <v>41</v>
      </c>
      <c r="AX1081" s="12" t="s">
        <v>79</v>
      </c>
      <c r="AY1081" s="219" t="s">
        <v>151</v>
      </c>
    </row>
    <row r="1082" spans="2:65" s="13" customFormat="1" x14ac:dyDescent="0.3">
      <c r="B1082" s="220"/>
      <c r="C1082" s="221"/>
      <c r="D1082" s="207" t="s">
        <v>162</v>
      </c>
      <c r="E1082" s="232" t="s">
        <v>77</v>
      </c>
      <c r="F1082" s="233" t="s">
        <v>1115</v>
      </c>
      <c r="G1082" s="221"/>
      <c r="H1082" s="234">
        <v>80.8</v>
      </c>
      <c r="I1082" s="226"/>
      <c r="J1082" s="221"/>
      <c r="K1082" s="221"/>
      <c r="L1082" s="227"/>
      <c r="M1082" s="228"/>
      <c r="N1082" s="229"/>
      <c r="O1082" s="229"/>
      <c r="P1082" s="229"/>
      <c r="Q1082" s="229"/>
      <c r="R1082" s="229"/>
      <c r="S1082" s="229"/>
      <c r="T1082" s="230"/>
      <c r="AT1082" s="231" t="s">
        <v>162</v>
      </c>
      <c r="AU1082" s="231" t="s">
        <v>90</v>
      </c>
      <c r="AV1082" s="13" t="s">
        <v>90</v>
      </c>
      <c r="AW1082" s="13" t="s">
        <v>41</v>
      </c>
      <c r="AX1082" s="13" t="s">
        <v>79</v>
      </c>
      <c r="AY1082" s="231" t="s">
        <v>151</v>
      </c>
    </row>
    <row r="1083" spans="2:65" s="12" customFormat="1" x14ac:dyDescent="0.3">
      <c r="B1083" s="209"/>
      <c r="C1083" s="210"/>
      <c r="D1083" s="207" t="s">
        <v>162</v>
      </c>
      <c r="E1083" s="211" t="s">
        <v>77</v>
      </c>
      <c r="F1083" s="212" t="s">
        <v>1116</v>
      </c>
      <c r="G1083" s="210"/>
      <c r="H1083" s="213" t="s">
        <v>77</v>
      </c>
      <c r="I1083" s="214"/>
      <c r="J1083" s="210"/>
      <c r="K1083" s="210"/>
      <c r="L1083" s="215"/>
      <c r="M1083" s="216"/>
      <c r="N1083" s="217"/>
      <c r="O1083" s="217"/>
      <c r="P1083" s="217"/>
      <c r="Q1083" s="217"/>
      <c r="R1083" s="217"/>
      <c r="S1083" s="217"/>
      <c r="T1083" s="218"/>
      <c r="AT1083" s="219" t="s">
        <v>162</v>
      </c>
      <c r="AU1083" s="219" t="s">
        <v>90</v>
      </c>
      <c r="AV1083" s="12" t="s">
        <v>23</v>
      </c>
      <c r="AW1083" s="12" t="s">
        <v>41</v>
      </c>
      <c r="AX1083" s="12" t="s">
        <v>79</v>
      </c>
      <c r="AY1083" s="219" t="s">
        <v>151</v>
      </c>
    </row>
    <row r="1084" spans="2:65" s="13" customFormat="1" x14ac:dyDescent="0.3">
      <c r="B1084" s="220"/>
      <c r="C1084" s="221"/>
      <c r="D1084" s="207" t="s">
        <v>162</v>
      </c>
      <c r="E1084" s="232" t="s">
        <v>77</v>
      </c>
      <c r="F1084" s="233" t="s">
        <v>1117</v>
      </c>
      <c r="G1084" s="221"/>
      <c r="H1084" s="234">
        <v>3.78</v>
      </c>
      <c r="I1084" s="226"/>
      <c r="J1084" s="221"/>
      <c r="K1084" s="221"/>
      <c r="L1084" s="227"/>
      <c r="M1084" s="228"/>
      <c r="N1084" s="229"/>
      <c r="O1084" s="229"/>
      <c r="P1084" s="229"/>
      <c r="Q1084" s="229"/>
      <c r="R1084" s="229"/>
      <c r="S1084" s="229"/>
      <c r="T1084" s="230"/>
      <c r="AT1084" s="231" t="s">
        <v>162</v>
      </c>
      <c r="AU1084" s="231" t="s">
        <v>90</v>
      </c>
      <c r="AV1084" s="13" t="s">
        <v>90</v>
      </c>
      <c r="AW1084" s="13" t="s">
        <v>41</v>
      </c>
      <c r="AX1084" s="13" t="s">
        <v>79</v>
      </c>
      <c r="AY1084" s="231" t="s">
        <v>151</v>
      </c>
    </row>
    <row r="1085" spans="2:65" s="15" customFormat="1" x14ac:dyDescent="0.3">
      <c r="B1085" s="260"/>
      <c r="C1085" s="261"/>
      <c r="D1085" s="207" t="s">
        <v>162</v>
      </c>
      <c r="E1085" s="262" t="s">
        <v>77</v>
      </c>
      <c r="F1085" s="263" t="s">
        <v>321</v>
      </c>
      <c r="G1085" s="261"/>
      <c r="H1085" s="264">
        <v>84.58</v>
      </c>
      <c r="I1085" s="265"/>
      <c r="J1085" s="261"/>
      <c r="K1085" s="261"/>
      <c r="L1085" s="266"/>
      <c r="M1085" s="267"/>
      <c r="N1085" s="268"/>
      <c r="O1085" s="268"/>
      <c r="P1085" s="268"/>
      <c r="Q1085" s="268"/>
      <c r="R1085" s="268"/>
      <c r="S1085" s="268"/>
      <c r="T1085" s="269"/>
      <c r="AT1085" s="270" t="s">
        <v>162</v>
      </c>
      <c r="AU1085" s="270" t="s">
        <v>90</v>
      </c>
      <c r="AV1085" s="15" t="s">
        <v>175</v>
      </c>
      <c r="AW1085" s="15" t="s">
        <v>41</v>
      </c>
      <c r="AX1085" s="15" t="s">
        <v>79</v>
      </c>
      <c r="AY1085" s="270" t="s">
        <v>151</v>
      </c>
    </row>
    <row r="1086" spans="2:65" s="13" customFormat="1" x14ac:dyDescent="0.3">
      <c r="B1086" s="220"/>
      <c r="C1086" s="221"/>
      <c r="D1086" s="222" t="s">
        <v>162</v>
      </c>
      <c r="E1086" s="223" t="s">
        <v>77</v>
      </c>
      <c r="F1086" s="224" t="s">
        <v>1118</v>
      </c>
      <c r="G1086" s="221"/>
      <c r="H1086" s="225">
        <v>16.916</v>
      </c>
      <c r="I1086" s="226"/>
      <c r="J1086" s="221"/>
      <c r="K1086" s="221"/>
      <c r="L1086" s="227"/>
      <c r="M1086" s="228"/>
      <c r="N1086" s="229"/>
      <c r="O1086" s="229"/>
      <c r="P1086" s="229"/>
      <c r="Q1086" s="229"/>
      <c r="R1086" s="229"/>
      <c r="S1086" s="229"/>
      <c r="T1086" s="230"/>
      <c r="AT1086" s="231" t="s">
        <v>162</v>
      </c>
      <c r="AU1086" s="231" t="s">
        <v>90</v>
      </c>
      <c r="AV1086" s="13" t="s">
        <v>90</v>
      </c>
      <c r="AW1086" s="13" t="s">
        <v>41</v>
      </c>
      <c r="AX1086" s="13" t="s">
        <v>23</v>
      </c>
      <c r="AY1086" s="231" t="s">
        <v>151</v>
      </c>
    </row>
    <row r="1087" spans="2:65" s="1" customFormat="1" ht="22.5" customHeight="1" x14ac:dyDescent="0.3">
      <c r="B1087" s="36"/>
      <c r="C1087" s="195" t="s">
        <v>1119</v>
      </c>
      <c r="D1087" s="195" t="s">
        <v>153</v>
      </c>
      <c r="E1087" s="196" t="s">
        <v>1120</v>
      </c>
      <c r="F1087" s="197" t="s">
        <v>1121</v>
      </c>
      <c r="G1087" s="198" t="s">
        <v>959</v>
      </c>
      <c r="H1087" s="271"/>
      <c r="I1087" s="200"/>
      <c r="J1087" s="201">
        <f>ROUND(I1087*H1087,2)</f>
        <v>0</v>
      </c>
      <c r="K1087" s="197" t="s">
        <v>157</v>
      </c>
      <c r="L1087" s="56"/>
      <c r="M1087" s="202" t="s">
        <v>77</v>
      </c>
      <c r="N1087" s="203" t="s">
        <v>50</v>
      </c>
      <c r="O1087" s="37"/>
      <c r="P1087" s="204">
        <f>O1087*H1087</f>
        <v>0</v>
      </c>
      <c r="Q1087" s="204">
        <v>0</v>
      </c>
      <c r="R1087" s="204">
        <f>Q1087*H1087</f>
        <v>0</v>
      </c>
      <c r="S1087" s="204">
        <v>0</v>
      </c>
      <c r="T1087" s="205">
        <f>S1087*H1087</f>
        <v>0</v>
      </c>
      <c r="AR1087" s="19" t="s">
        <v>271</v>
      </c>
      <c r="AT1087" s="19" t="s">
        <v>153</v>
      </c>
      <c r="AU1087" s="19" t="s">
        <v>90</v>
      </c>
      <c r="AY1087" s="19" t="s">
        <v>151</v>
      </c>
      <c r="BE1087" s="206">
        <f>IF(N1087="základní",J1087,0)</f>
        <v>0</v>
      </c>
      <c r="BF1087" s="206">
        <f>IF(N1087="snížená",J1087,0)</f>
        <v>0</v>
      </c>
      <c r="BG1087" s="206">
        <f>IF(N1087="zákl. přenesená",J1087,0)</f>
        <v>0</v>
      </c>
      <c r="BH1087" s="206">
        <f>IF(N1087="sníž. přenesená",J1087,0)</f>
        <v>0</v>
      </c>
      <c r="BI1087" s="206">
        <f>IF(N1087="nulová",J1087,0)</f>
        <v>0</v>
      </c>
      <c r="BJ1087" s="19" t="s">
        <v>90</v>
      </c>
      <c r="BK1087" s="206">
        <f>ROUND(I1087*H1087,2)</f>
        <v>0</v>
      </c>
      <c r="BL1087" s="19" t="s">
        <v>271</v>
      </c>
      <c r="BM1087" s="19" t="s">
        <v>1122</v>
      </c>
    </row>
    <row r="1088" spans="2:65" s="1" customFormat="1" ht="27" x14ac:dyDescent="0.3">
      <c r="B1088" s="36"/>
      <c r="C1088" s="58"/>
      <c r="D1088" s="207" t="s">
        <v>160</v>
      </c>
      <c r="E1088" s="58"/>
      <c r="F1088" s="208" t="s">
        <v>1123</v>
      </c>
      <c r="G1088" s="58"/>
      <c r="H1088" s="58"/>
      <c r="I1088" s="163"/>
      <c r="J1088" s="58"/>
      <c r="K1088" s="58"/>
      <c r="L1088" s="56"/>
      <c r="M1088" s="73"/>
      <c r="N1088" s="37"/>
      <c r="O1088" s="37"/>
      <c r="P1088" s="37"/>
      <c r="Q1088" s="37"/>
      <c r="R1088" s="37"/>
      <c r="S1088" s="37"/>
      <c r="T1088" s="74"/>
      <c r="AT1088" s="19" t="s">
        <v>160</v>
      </c>
      <c r="AU1088" s="19" t="s">
        <v>90</v>
      </c>
    </row>
    <row r="1089" spans="2:65" s="11" customFormat="1" ht="29.85" customHeight="1" x14ac:dyDescent="0.3">
      <c r="B1089" s="178"/>
      <c r="C1089" s="179"/>
      <c r="D1089" s="192" t="s">
        <v>78</v>
      </c>
      <c r="E1089" s="193" t="s">
        <v>1124</v>
      </c>
      <c r="F1089" s="193" t="s">
        <v>1125</v>
      </c>
      <c r="G1089" s="179"/>
      <c r="H1089" s="179"/>
      <c r="I1089" s="182"/>
      <c r="J1089" s="194">
        <f>BK1089</f>
        <v>0</v>
      </c>
      <c r="K1089" s="179"/>
      <c r="L1089" s="184"/>
      <c r="M1089" s="185"/>
      <c r="N1089" s="186"/>
      <c r="O1089" s="186"/>
      <c r="P1089" s="187">
        <f>SUM(P1090:P1091)</f>
        <v>0</v>
      </c>
      <c r="Q1089" s="186"/>
      <c r="R1089" s="187">
        <f>SUM(R1090:R1091)</f>
        <v>0</v>
      </c>
      <c r="S1089" s="186"/>
      <c r="T1089" s="188">
        <f>SUM(T1090:T1091)</f>
        <v>0</v>
      </c>
      <c r="AR1089" s="189" t="s">
        <v>90</v>
      </c>
      <c r="AT1089" s="190" t="s">
        <v>78</v>
      </c>
      <c r="AU1089" s="190" t="s">
        <v>23</v>
      </c>
      <c r="AY1089" s="189" t="s">
        <v>151</v>
      </c>
      <c r="BK1089" s="191">
        <f>SUM(BK1090:BK1091)</f>
        <v>0</v>
      </c>
    </row>
    <row r="1090" spans="2:65" s="1" customFormat="1" ht="22.5" customHeight="1" x14ac:dyDescent="0.3">
      <c r="B1090" s="36"/>
      <c r="C1090" s="195" t="s">
        <v>1126</v>
      </c>
      <c r="D1090" s="195" t="s">
        <v>153</v>
      </c>
      <c r="E1090" s="196" t="s">
        <v>1127</v>
      </c>
      <c r="F1090" s="197" t="s">
        <v>1128</v>
      </c>
      <c r="G1090" s="198" t="s">
        <v>274</v>
      </c>
      <c r="H1090" s="199">
        <v>1</v>
      </c>
      <c r="I1090" s="200"/>
      <c r="J1090" s="201">
        <f>ROUND(I1090*H1090,2)</f>
        <v>0</v>
      </c>
      <c r="K1090" s="197" t="s">
        <v>157</v>
      </c>
      <c r="L1090" s="56"/>
      <c r="M1090" s="202" t="s">
        <v>77</v>
      </c>
      <c r="N1090" s="203" t="s">
        <v>50</v>
      </c>
      <c r="O1090" s="37"/>
      <c r="P1090" s="204">
        <f>O1090*H1090</f>
        <v>0</v>
      </c>
      <c r="Q1090" s="204">
        <v>0</v>
      </c>
      <c r="R1090" s="204">
        <f>Q1090*H1090</f>
        <v>0</v>
      </c>
      <c r="S1090" s="204">
        <v>0</v>
      </c>
      <c r="T1090" s="205">
        <f>S1090*H1090</f>
        <v>0</v>
      </c>
      <c r="AR1090" s="19" t="s">
        <v>271</v>
      </c>
      <c r="AT1090" s="19" t="s">
        <v>153</v>
      </c>
      <c r="AU1090" s="19" t="s">
        <v>90</v>
      </c>
      <c r="AY1090" s="19" t="s">
        <v>151</v>
      </c>
      <c r="BE1090" s="206">
        <f>IF(N1090="základní",J1090,0)</f>
        <v>0</v>
      </c>
      <c r="BF1090" s="206">
        <f>IF(N1090="snížená",J1090,0)</f>
        <v>0</v>
      </c>
      <c r="BG1090" s="206">
        <f>IF(N1090="zákl. přenesená",J1090,0)</f>
        <v>0</v>
      </c>
      <c r="BH1090" s="206">
        <f>IF(N1090="sníž. přenesená",J1090,0)</f>
        <v>0</v>
      </c>
      <c r="BI1090" s="206">
        <f>IF(N1090="nulová",J1090,0)</f>
        <v>0</v>
      </c>
      <c r="BJ1090" s="19" t="s">
        <v>90</v>
      </c>
      <c r="BK1090" s="206">
        <f>ROUND(I1090*H1090,2)</f>
        <v>0</v>
      </c>
      <c r="BL1090" s="19" t="s">
        <v>271</v>
      </c>
      <c r="BM1090" s="19" t="s">
        <v>1129</v>
      </c>
    </row>
    <row r="1091" spans="2:65" s="1" customFormat="1" ht="27" x14ac:dyDescent="0.3">
      <c r="B1091" s="36"/>
      <c r="C1091" s="58"/>
      <c r="D1091" s="207" t="s">
        <v>160</v>
      </c>
      <c r="E1091" s="58"/>
      <c r="F1091" s="208" t="s">
        <v>1130</v>
      </c>
      <c r="G1091" s="58"/>
      <c r="H1091" s="58"/>
      <c r="I1091" s="163"/>
      <c r="J1091" s="58"/>
      <c r="K1091" s="58"/>
      <c r="L1091" s="56"/>
      <c r="M1091" s="73"/>
      <c r="N1091" s="37"/>
      <c r="O1091" s="37"/>
      <c r="P1091" s="37"/>
      <c r="Q1091" s="37"/>
      <c r="R1091" s="37"/>
      <c r="S1091" s="37"/>
      <c r="T1091" s="74"/>
      <c r="AT1091" s="19" t="s">
        <v>160</v>
      </c>
      <c r="AU1091" s="19" t="s">
        <v>90</v>
      </c>
    </row>
    <row r="1092" spans="2:65" s="11" customFormat="1" ht="29.85" customHeight="1" x14ac:dyDescent="0.3">
      <c r="B1092" s="178"/>
      <c r="C1092" s="179"/>
      <c r="D1092" s="192" t="s">
        <v>78</v>
      </c>
      <c r="E1092" s="193" t="s">
        <v>1131</v>
      </c>
      <c r="F1092" s="193" t="s">
        <v>1132</v>
      </c>
      <c r="G1092" s="179"/>
      <c r="H1092" s="179"/>
      <c r="I1092" s="182"/>
      <c r="J1092" s="194">
        <f>BK1092</f>
        <v>0</v>
      </c>
      <c r="K1092" s="179"/>
      <c r="L1092" s="184"/>
      <c r="M1092" s="185"/>
      <c r="N1092" s="186"/>
      <c r="O1092" s="186"/>
      <c r="P1092" s="187">
        <f>SUM(P1093:P1101)</f>
        <v>0</v>
      </c>
      <c r="Q1092" s="186"/>
      <c r="R1092" s="187">
        <f>SUM(R1093:R1101)</f>
        <v>0</v>
      </c>
      <c r="S1092" s="186"/>
      <c r="T1092" s="188">
        <f>SUM(T1093:T1101)</f>
        <v>0</v>
      </c>
      <c r="AR1092" s="189" t="s">
        <v>90</v>
      </c>
      <c r="AT1092" s="190" t="s">
        <v>78</v>
      </c>
      <c r="AU1092" s="190" t="s">
        <v>23</v>
      </c>
      <c r="AY1092" s="189" t="s">
        <v>151</v>
      </c>
      <c r="BK1092" s="191">
        <f>SUM(BK1093:BK1101)</f>
        <v>0</v>
      </c>
    </row>
    <row r="1093" spans="2:65" s="1" customFormat="1" ht="22.5" customHeight="1" x14ac:dyDescent="0.3">
      <c r="B1093" s="36"/>
      <c r="C1093" s="195" t="s">
        <v>1133</v>
      </c>
      <c r="D1093" s="195" t="s">
        <v>153</v>
      </c>
      <c r="E1093" s="196" t="s">
        <v>1134</v>
      </c>
      <c r="F1093" s="197" t="s">
        <v>1135</v>
      </c>
      <c r="G1093" s="198" t="s">
        <v>252</v>
      </c>
      <c r="H1093" s="199">
        <v>122.55</v>
      </c>
      <c r="I1093" s="200"/>
      <c r="J1093" s="201">
        <f>ROUND(I1093*H1093,2)</f>
        <v>0</v>
      </c>
      <c r="K1093" s="197" t="s">
        <v>157</v>
      </c>
      <c r="L1093" s="56"/>
      <c r="M1093" s="202" t="s">
        <v>77</v>
      </c>
      <c r="N1093" s="203" t="s">
        <v>50</v>
      </c>
      <c r="O1093" s="37"/>
      <c r="P1093" s="204">
        <f>O1093*H1093</f>
        <v>0</v>
      </c>
      <c r="Q1093" s="204">
        <v>0</v>
      </c>
      <c r="R1093" s="204">
        <f>Q1093*H1093</f>
        <v>0</v>
      </c>
      <c r="S1093" s="204">
        <v>0</v>
      </c>
      <c r="T1093" s="205">
        <f>S1093*H1093</f>
        <v>0</v>
      </c>
      <c r="AR1093" s="19" t="s">
        <v>271</v>
      </c>
      <c r="AT1093" s="19" t="s">
        <v>153</v>
      </c>
      <c r="AU1093" s="19" t="s">
        <v>90</v>
      </c>
      <c r="AY1093" s="19" t="s">
        <v>151</v>
      </c>
      <c r="BE1093" s="206">
        <f>IF(N1093="základní",J1093,0)</f>
        <v>0</v>
      </c>
      <c r="BF1093" s="206">
        <f>IF(N1093="snížená",J1093,0)</f>
        <v>0</v>
      </c>
      <c r="BG1093" s="206">
        <f>IF(N1093="zákl. přenesená",J1093,0)</f>
        <v>0</v>
      </c>
      <c r="BH1093" s="206">
        <f>IF(N1093="sníž. přenesená",J1093,0)</f>
        <v>0</v>
      </c>
      <c r="BI1093" s="206">
        <f>IF(N1093="nulová",J1093,0)</f>
        <v>0</v>
      </c>
      <c r="BJ1093" s="19" t="s">
        <v>90</v>
      </c>
      <c r="BK1093" s="206">
        <f>ROUND(I1093*H1093,2)</f>
        <v>0</v>
      </c>
      <c r="BL1093" s="19" t="s">
        <v>271</v>
      </c>
      <c r="BM1093" s="19" t="s">
        <v>1136</v>
      </c>
    </row>
    <row r="1094" spans="2:65" s="1" customFormat="1" x14ac:dyDescent="0.3">
      <c r="B1094" s="36"/>
      <c r="C1094" s="58"/>
      <c r="D1094" s="207" t="s">
        <v>160</v>
      </c>
      <c r="E1094" s="58"/>
      <c r="F1094" s="208" t="s">
        <v>1137</v>
      </c>
      <c r="G1094" s="58"/>
      <c r="H1094" s="58"/>
      <c r="I1094" s="163"/>
      <c r="J1094" s="58"/>
      <c r="K1094" s="58"/>
      <c r="L1094" s="56"/>
      <c r="M1094" s="73"/>
      <c r="N1094" s="37"/>
      <c r="O1094" s="37"/>
      <c r="P1094" s="37"/>
      <c r="Q1094" s="37"/>
      <c r="R1094" s="37"/>
      <c r="S1094" s="37"/>
      <c r="T1094" s="74"/>
      <c r="AT1094" s="19" t="s">
        <v>160</v>
      </c>
      <c r="AU1094" s="19" t="s">
        <v>90</v>
      </c>
    </row>
    <row r="1095" spans="2:65" s="12" customFormat="1" x14ac:dyDescent="0.3">
      <c r="B1095" s="209"/>
      <c r="C1095" s="210"/>
      <c r="D1095" s="207" t="s">
        <v>162</v>
      </c>
      <c r="E1095" s="211" t="s">
        <v>77</v>
      </c>
      <c r="F1095" s="212" t="s">
        <v>651</v>
      </c>
      <c r="G1095" s="210"/>
      <c r="H1095" s="213" t="s">
        <v>77</v>
      </c>
      <c r="I1095" s="214"/>
      <c r="J1095" s="210"/>
      <c r="K1095" s="210"/>
      <c r="L1095" s="215"/>
      <c r="M1095" s="216"/>
      <c r="N1095" s="217"/>
      <c r="O1095" s="217"/>
      <c r="P1095" s="217"/>
      <c r="Q1095" s="217"/>
      <c r="R1095" s="217"/>
      <c r="S1095" s="217"/>
      <c r="T1095" s="218"/>
      <c r="AT1095" s="219" t="s">
        <v>162</v>
      </c>
      <c r="AU1095" s="219" t="s">
        <v>90</v>
      </c>
      <c r="AV1095" s="12" t="s">
        <v>23</v>
      </c>
      <c r="AW1095" s="12" t="s">
        <v>41</v>
      </c>
      <c r="AX1095" s="12" t="s">
        <v>79</v>
      </c>
      <c r="AY1095" s="219" t="s">
        <v>151</v>
      </c>
    </row>
    <row r="1096" spans="2:65" s="12" customFormat="1" x14ac:dyDescent="0.3">
      <c r="B1096" s="209"/>
      <c r="C1096" s="210"/>
      <c r="D1096" s="207" t="s">
        <v>162</v>
      </c>
      <c r="E1096" s="211" t="s">
        <v>77</v>
      </c>
      <c r="F1096" s="212" t="s">
        <v>1138</v>
      </c>
      <c r="G1096" s="210"/>
      <c r="H1096" s="213" t="s">
        <v>77</v>
      </c>
      <c r="I1096" s="214"/>
      <c r="J1096" s="210"/>
      <c r="K1096" s="210"/>
      <c r="L1096" s="215"/>
      <c r="M1096" s="216"/>
      <c r="N1096" s="217"/>
      <c r="O1096" s="217"/>
      <c r="P1096" s="217"/>
      <c r="Q1096" s="217"/>
      <c r="R1096" s="217"/>
      <c r="S1096" s="217"/>
      <c r="T1096" s="218"/>
      <c r="AT1096" s="219" t="s">
        <v>162</v>
      </c>
      <c r="AU1096" s="219" t="s">
        <v>90</v>
      </c>
      <c r="AV1096" s="12" t="s">
        <v>23</v>
      </c>
      <c r="AW1096" s="12" t="s">
        <v>41</v>
      </c>
      <c r="AX1096" s="12" t="s">
        <v>79</v>
      </c>
      <c r="AY1096" s="219" t="s">
        <v>151</v>
      </c>
    </row>
    <row r="1097" spans="2:65" s="12" customFormat="1" x14ac:dyDescent="0.3">
      <c r="B1097" s="209"/>
      <c r="C1097" s="210"/>
      <c r="D1097" s="207" t="s">
        <v>162</v>
      </c>
      <c r="E1097" s="211" t="s">
        <v>77</v>
      </c>
      <c r="F1097" s="212" t="s">
        <v>1139</v>
      </c>
      <c r="G1097" s="210"/>
      <c r="H1097" s="213" t="s">
        <v>77</v>
      </c>
      <c r="I1097" s="214"/>
      <c r="J1097" s="210"/>
      <c r="K1097" s="210"/>
      <c r="L1097" s="215"/>
      <c r="M1097" s="216"/>
      <c r="N1097" s="217"/>
      <c r="O1097" s="217"/>
      <c r="P1097" s="217"/>
      <c r="Q1097" s="217"/>
      <c r="R1097" s="217"/>
      <c r="S1097" s="217"/>
      <c r="T1097" s="218"/>
      <c r="AT1097" s="219" t="s">
        <v>162</v>
      </c>
      <c r="AU1097" s="219" t="s">
        <v>90</v>
      </c>
      <c r="AV1097" s="12" t="s">
        <v>23</v>
      </c>
      <c r="AW1097" s="12" t="s">
        <v>41</v>
      </c>
      <c r="AX1097" s="12" t="s">
        <v>79</v>
      </c>
      <c r="AY1097" s="219" t="s">
        <v>151</v>
      </c>
    </row>
    <row r="1098" spans="2:65" s="13" customFormat="1" x14ac:dyDescent="0.3">
      <c r="B1098" s="220"/>
      <c r="C1098" s="221"/>
      <c r="D1098" s="207" t="s">
        <v>162</v>
      </c>
      <c r="E1098" s="232" t="s">
        <v>77</v>
      </c>
      <c r="F1098" s="233" t="s">
        <v>1140</v>
      </c>
      <c r="G1098" s="221"/>
      <c r="H1098" s="234">
        <v>49</v>
      </c>
      <c r="I1098" s="226"/>
      <c r="J1098" s="221"/>
      <c r="K1098" s="221"/>
      <c r="L1098" s="227"/>
      <c r="M1098" s="228"/>
      <c r="N1098" s="229"/>
      <c r="O1098" s="229"/>
      <c r="P1098" s="229"/>
      <c r="Q1098" s="229"/>
      <c r="R1098" s="229"/>
      <c r="S1098" s="229"/>
      <c r="T1098" s="230"/>
      <c r="AT1098" s="231" t="s">
        <v>162</v>
      </c>
      <c r="AU1098" s="231" t="s">
        <v>90</v>
      </c>
      <c r="AV1098" s="13" t="s">
        <v>90</v>
      </c>
      <c r="AW1098" s="13" t="s">
        <v>41</v>
      </c>
      <c r="AX1098" s="13" t="s">
        <v>79</v>
      </c>
      <c r="AY1098" s="231" t="s">
        <v>151</v>
      </c>
    </row>
    <row r="1099" spans="2:65" s="13" customFormat="1" x14ac:dyDescent="0.3">
      <c r="B1099" s="220"/>
      <c r="C1099" s="221"/>
      <c r="D1099" s="207" t="s">
        <v>162</v>
      </c>
      <c r="E1099" s="232" t="s">
        <v>77</v>
      </c>
      <c r="F1099" s="233" t="s">
        <v>1141</v>
      </c>
      <c r="G1099" s="221"/>
      <c r="H1099" s="234">
        <v>65.55</v>
      </c>
      <c r="I1099" s="226"/>
      <c r="J1099" s="221"/>
      <c r="K1099" s="221"/>
      <c r="L1099" s="227"/>
      <c r="M1099" s="228"/>
      <c r="N1099" s="229"/>
      <c r="O1099" s="229"/>
      <c r="P1099" s="229"/>
      <c r="Q1099" s="229"/>
      <c r="R1099" s="229"/>
      <c r="S1099" s="229"/>
      <c r="T1099" s="230"/>
      <c r="AT1099" s="231" t="s">
        <v>162</v>
      </c>
      <c r="AU1099" s="231" t="s">
        <v>90</v>
      </c>
      <c r="AV1099" s="13" t="s">
        <v>90</v>
      </c>
      <c r="AW1099" s="13" t="s">
        <v>41</v>
      </c>
      <c r="AX1099" s="13" t="s">
        <v>79</v>
      </c>
      <c r="AY1099" s="231" t="s">
        <v>151</v>
      </c>
    </row>
    <row r="1100" spans="2:65" s="13" customFormat="1" x14ac:dyDescent="0.3">
      <c r="B1100" s="220"/>
      <c r="C1100" s="221"/>
      <c r="D1100" s="207" t="s">
        <v>162</v>
      </c>
      <c r="E1100" s="232" t="s">
        <v>77</v>
      </c>
      <c r="F1100" s="233" t="s">
        <v>1142</v>
      </c>
      <c r="G1100" s="221"/>
      <c r="H1100" s="234">
        <v>8</v>
      </c>
      <c r="I1100" s="226"/>
      <c r="J1100" s="221"/>
      <c r="K1100" s="221"/>
      <c r="L1100" s="227"/>
      <c r="M1100" s="228"/>
      <c r="N1100" s="229"/>
      <c r="O1100" s="229"/>
      <c r="P1100" s="229"/>
      <c r="Q1100" s="229"/>
      <c r="R1100" s="229"/>
      <c r="S1100" s="229"/>
      <c r="T1100" s="230"/>
      <c r="AT1100" s="231" t="s">
        <v>162</v>
      </c>
      <c r="AU1100" s="231" t="s">
        <v>90</v>
      </c>
      <c r="AV1100" s="13" t="s">
        <v>90</v>
      </c>
      <c r="AW1100" s="13" t="s">
        <v>41</v>
      </c>
      <c r="AX1100" s="13" t="s">
        <v>79</v>
      </c>
      <c r="AY1100" s="231" t="s">
        <v>151</v>
      </c>
    </row>
    <row r="1101" spans="2:65" s="14" customFormat="1" x14ac:dyDescent="0.3">
      <c r="B1101" s="235"/>
      <c r="C1101" s="236"/>
      <c r="D1101" s="207" t="s">
        <v>162</v>
      </c>
      <c r="E1101" s="257" t="s">
        <v>77</v>
      </c>
      <c r="F1101" s="258" t="s">
        <v>174</v>
      </c>
      <c r="G1101" s="236"/>
      <c r="H1101" s="259">
        <v>122.55</v>
      </c>
      <c r="I1101" s="240"/>
      <c r="J1101" s="236"/>
      <c r="K1101" s="236"/>
      <c r="L1101" s="241"/>
      <c r="M1101" s="242"/>
      <c r="N1101" s="243"/>
      <c r="O1101" s="243"/>
      <c r="P1101" s="243"/>
      <c r="Q1101" s="243"/>
      <c r="R1101" s="243"/>
      <c r="S1101" s="243"/>
      <c r="T1101" s="244"/>
      <c r="AT1101" s="245" t="s">
        <v>162</v>
      </c>
      <c r="AU1101" s="245" t="s">
        <v>90</v>
      </c>
      <c r="AV1101" s="14" t="s">
        <v>158</v>
      </c>
      <c r="AW1101" s="14" t="s">
        <v>41</v>
      </c>
      <c r="AX1101" s="14" t="s">
        <v>23</v>
      </c>
      <c r="AY1101" s="245" t="s">
        <v>151</v>
      </c>
    </row>
    <row r="1102" spans="2:65" s="11" customFormat="1" ht="29.85" customHeight="1" x14ac:dyDescent="0.3">
      <c r="B1102" s="178"/>
      <c r="C1102" s="179"/>
      <c r="D1102" s="192" t="s">
        <v>78</v>
      </c>
      <c r="E1102" s="193" t="s">
        <v>1143</v>
      </c>
      <c r="F1102" s="193" t="s">
        <v>1144</v>
      </c>
      <c r="G1102" s="179"/>
      <c r="H1102" s="179"/>
      <c r="I1102" s="182"/>
      <c r="J1102" s="194">
        <f>BK1102</f>
        <v>0</v>
      </c>
      <c r="K1102" s="179"/>
      <c r="L1102" s="184"/>
      <c r="M1102" s="185"/>
      <c r="N1102" s="186"/>
      <c r="O1102" s="186"/>
      <c r="P1102" s="187">
        <f>SUM(P1103:P1107)</f>
        <v>0</v>
      </c>
      <c r="Q1102" s="186"/>
      <c r="R1102" s="187">
        <f>SUM(R1103:R1107)</f>
        <v>0</v>
      </c>
      <c r="S1102" s="186"/>
      <c r="T1102" s="188">
        <f>SUM(T1103:T1107)</f>
        <v>0</v>
      </c>
      <c r="AR1102" s="189" t="s">
        <v>90</v>
      </c>
      <c r="AT1102" s="190" t="s">
        <v>78</v>
      </c>
      <c r="AU1102" s="190" t="s">
        <v>23</v>
      </c>
      <c r="AY1102" s="189" t="s">
        <v>151</v>
      </c>
      <c r="BK1102" s="191">
        <f>SUM(BK1103:BK1107)</f>
        <v>0</v>
      </c>
    </row>
    <row r="1103" spans="2:65" s="1" customFormat="1" ht="22.5" customHeight="1" x14ac:dyDescent="0.3">
      <c r="B1103" s="36"/>
      <c r="C1103" s="195" t="s">
        <v>1145</v>
      </c>
      <c r="D1103" s="195" t="s">
        <v>153</v>
      </c>
      <c r="E1103" s="196" t="s">
        <v>1146</v>
      </c>
      <c r="F1103" s="197" t="s">
        <v>1147</v>
      </c>
      <c r="G1103" s="198" t="s">
        <v>274</v>
      </c>
      <c r="H1103" s="199">
        <v>1</v>
      </c>
      <c r="I1103" s="200"/>
      <c r="J1103" s="201">
        <f>ROUND(I1103*H1103,2)</f>
        <v>0</v>
      </c>
      <c r="K1103" s="197" t="s">
        <v>157</v>
      </c>
      <c r="L1103" s="56"/>
      <c r="M1103" s="202" t="s">
        <v>77</v>
      </c>
      <c r="N1103" s="203" t="s">
        <v>50</v>
      </c>
      <c r="O1103" s="37"/>
      <c r="P1103" s="204">
        <f>O1103*H1103</f>
        <v>0</v>
      </c>
      <c r="Q1103" s="204">
        <v>0</v>
      </c>
      <c r="R1103" s="204">
        <f>Q1103*H1103</f>
        <v>0</v>
      </c>
      <c r="S1103" s="204">
        <v>0</v>
      </c>
      <c r="T1103" s="205">
        <f>S1103*H1103</f>
        <v>0</v>
      </c>
      <c r="AR1103" s="19" t="s">
        <v>271</v>
      </c>
      <c r="AT1103" s="19" t="s">
        <v>153</v>
      </c>
      <c r="AU1103" s="19" t="s">
        <v>90</v>
      </c>
      <c r="AY1103" s="19" t="s">
        <v>151</v>
      </c>
      <c r="BE1103" s="206">
        <f>IF(N1103="základní",J1103,0)</f>
        <v>0</v>
      </c>
      <c r="BF1103" s="206">
        <f>IF(N1103="snížená",J1103,0)</f>
        <v>0</v>
      </c>
      <c r="BG1103" s="206">
        <f>IF(N1103="zákl. přenesená",J1103,0)</f>
        <v>0</v>
      </c>
      <c r="BH1103" s="206">
        <f>IF(N1103="sníž. přenesená",J1103,0)</f>
        <v>0</v>
      </c>
      <c r="BI1103" s="206">
        <f>IF(N1103="nulová",J1103,0)</f>
        <v>0</v>
      </c>
      <c r="BJ1103" s="19" t="s">
        <v>90</v>
      </c>
      <c r="BK1103" s="206">
        <f>ROUND(I1103*H1103,2)</f>
        <v>0</v>
      </c>
      <c r="BL1103" s="19" t="s">
        <v>271</v>
      </c>
      <c r="BM1103" s="19" t="s">
        <v>1148</v>
      </c>
    </row>
    <row r="1104" spans="2:65" s="1" customFormat="1" ht="27" x14ac:dyDescent="0.3">
      <c r="B1104" s="36"/>
      <c r="C1104" s="58"/>
      <c r="D1104" s="207" t="s">
        <v>160</v>
      </c>
      <c r="E1104" s="58"/>
      <c r="F1104" s="208" t="s">
        <v>1149</v>
      </c>
      <c r="G1104" s="58"/>
      <c r="H1104" s="58"/>
      <c r="I1104" s="163"/>
      <c r="J1104" s="58"/>
      <c r="K1104" s="58"/>
      <c r="L1104" s="56"/>
      <c r="M1104" s="73"/>
      <c r="N1104" s="37"/>
      <c r="O1104" s="37"/>
      <c r="P1104" s="37"/>
      <c r="Q1104" s="37"/>
      <c r="R1104" s="37"/>
      <c r="S1104" s="37"/>
      <c r="T1104" s="74"/>
      <c r="AT1104" s="19" t="s">
        <v>160</v>
      </c>
      <c r="AU1104" s="19" t="s">
        <v>90</v>
      </c>
    </row>
    <row r="1105" spans="2:65" s="12" customFormat="1" x14ac:dyDescent="0.3">
      <c r="B1105" s="209"/>
      <c r="C1105" s="210"/>
      <c r="D1105" s="207" t="s">
        <v>162</v>
      </c>
      <c r="E1105" s="211" t="s">
        <v>77</v>
      </c>
      <c r="F1105" s="212" t="s">
        <v>1150</v>
      </c>
      <c r="G1105" s="210"/>
      <c r="H1105" s="213" t="s">
        <v>77</v>
      </c>
      <c r="I1105" s="214"/>
      <c r="J1105" s="210"/>
      <c r="K1105" s="210"/>
      <c r="L1105" s="215"/>
      <c r="M1105" s="216"/>
      <c r="N1105" s="217"/>
      <c r="O1105" s="217"/>
      <c r="P1105" s="217"/>
      <c r="Q1105" s="217"/>
      <c r="R1105" s="217"/>
      <c r="S1105" s="217"/>
      <c r="T1105" s="218"/>
      <c r="AT1105" s="219" t="s">
        <v>162</v>
      </c>
      <c r="AU1105" s="219" t="s">
        <v>90</v>
      </c>
      <c r="AV1105" s="12" t="s">
        <v>23</v>
      </c>
      <c r="AW1105" s="12" t="s">
        <v>41</v>
      </c>
      <c r="AX1105" s="12" t="s">
        <v>79</v>
      </c>
      <c r="AY1105" s="219" t="s">
        <v>151</v>
      </c>
    </row>
    <row r="1106" spans="2:65" s="12" customFormat="1" x14ac:dyDescent="0.3">
      <c r="B1106" s="209"/>
      <c r="C1106" s="210"/>
      <c r="D1106" s="207" t="s">
        <v>162</v>
      </c>
      <c r="E1106" s="211" t="s">
        <v>77</v>
      </c>
      <c r="F1106" s="212" t="s">
        <v>1151</v>
      </c>
      <c r="G1106" s="210"/>
      <c r="H1106" s="213" t="s">
        <v>77</v>
      </c>
      <c r="I1106" s="214"/>
      <c r="J1106" s="210"/>
      <c r="K1106" s="210"/>
      <c r="L1106" s="215"/>
      <c r="M1106" s="216"/>
      <c r="N1106" s="217"/>
      <c r="O1106" s="217"/>
      <c r="P1106" s="217"/>
      <c r="Q1106" s="217"/>
      <c r="R1106" s="217"/>
      <c r="S1106" s="217"/>
      <c r="T1106" s="218"/>
      <c r="AT1106" s="219" t="s">
        <v>162</v>
      </c>
      <c r="AU1106" s="219" t="s">
        <v>90</v>
      </c>
      <c r="AV1106" s="12" t="s">
        <v>23</v>
      </c>
      <c r="AW1106" s="12" t="s">
        <v>41</v>
      </c>
      <c r="AX1106" s="12" t="s">
        <v>79</v>
      </c>
      <c r="AY1106" s="219" t="s">
        <v>151</v>
      </c>
    </row>
    <row r="1107" spans="2:65" s="13" customFormat="1" x14ac:dyDescent="0.3">
      <c r="B1107" s="220"/>
      <c r="C1107" s="221"/>
      <c r="D1107" s="207" t="s">
        <v>162</v>
      </c>
      <c r="E1107" s="232" t="s">
        <v>77</v>
      </c>
      <c r="F1107" s="233" t="s">
        <v>23</v>
      </c>
      <c r="G1107" s="221"/>
      <c r="H1107" s="234">
        <v>1</v>
      </c>
      <c r="I1107" s="226"/>
      <c r="J1107" s="221"/>
      <c r="K1107" s="221"/>
      <c r="L1107" s="227"/>
      <c r="M1107" s="228"/>
      <c r="N1107" s="229"/>
      <c r="O1107" s="229"/>
      <c r="P1107" s="229"/>
      <c r="Q1107" s="229"/>
      <c r="R1107" s="229"/>
      <c r="S1107" s="229"/>
      <c r="T1107" s="230"/>
      <c r="AT1107" s="231" t="s">
        <v>162</v>
      </c>
      <c r="AU1107" s="231" t="s">
        <v>90</v>
      </c>
      <c r="AV1107" s="13" t="s">
        <v>90</v>
      </c>
      <c r="AW1107" s="13" t="s">
        <v>41</v>
      </c>
      <c r="AX1107" s="13" t="s">
        <v>23</v>
      </c>
      <c r="AY1107" s="231" t="s">
        <v>151</v>
      </c>
    </row>
    <row r="1108" spans="2:65" s="11" customFormat="1" ht="29.85" customHeight="1" x14ac:dyDescent="0.3">
      <c r="B1108" s="178"/>
      <c r="C1108" s="179"/>
      <c r="D1108" s="192" t="s">
        <v>78</v>
      </c>
      <c r="E1108" s="193" t="s">
        <v>1152</v>
      </c>
      <c r="F1108" s="193" t="s">
        <v>1153</v>
      </c>
      <c r="G1108" s="179"/>
      <c r="H1108" s="179"/>
      <c r="I1108" s="182"/>
      <c r="J1108" s="194">
        <f>BK1108</f>
        <v>0</v>
      </c>
      <c r="K1108" s="179"/>
      <c r="L1108" s="184"/>
      <c r="M1108" s="185"/>
      <c r="N1108" s="186"/>
      <c r="O1108" s="186"/>
      <c r="P1108" s="187">
        <f>SUM(P1109:P1114)</f>
        <v>0</v>
      </c>
      <c r="Q1108" s="186"/>
      <c r="R1108" s="187">
        <f>SUM(R1109:R1114)</f>
        <v>0</v>
      </c>
      <c r="S1108" s="186"/>
      <c r="T1108" s="188">
        <f>SUM(T1109:T1114)</f>
        <v>0</v>
      </c>
      <c r="AR1108" s="189" t="s">
        <v>90</v>
      </c>
      <c r="AT1108" s="190" t="s">
        <v>78</v>
      </c>
      <c r="AU1108" s="190" t="s">
        <v>23</v>
      </c>
      <c r="AY1108" s="189" t="s">
        <v>151</v>
      </c>
      <c r="BK1108" s="191">
        <f>SUM(BK1109:BK1114)</f>
        <v>0</v>
      </c>
    </row>
    <row r="1109" spans="2:65" s="1" customFormat="1" ht="22.5" customHeight="1" x14ac:dyDescent="0.3">
      <c r="B1109" s="36"/>
      <c r="C1109" s="195" t="s">
        <v>1154</v>
      </c>
      <c r="D1109" s="195" t="s">
        <v>153</v>
      </c>
      <c r="E1109" s="196" t="s">
        <v>1155</v>
      </c>
      <c r="F1109" s="197" t="s">
        <v>1156</v>
      </c>
      <c r="G1109" s="198" t="s">
        <v>274</v>
      </c>
      <c r="H1109" s="199">
        <v>2</v>
      </c>
      <c r="I1109" s="200"/>
      <c r="J1109" s="201">
        <f>ROUND(I1109*H1109,2)</f>
        <v>0</v>
      </c>
      <c r="K1109" s="197" t="s">
        <v>157</v>
      </c>
      <c r="L1109" s="56"/>
      <c r="M1109" s="202" t="s">
        <v>77</v>
      </c>
      <c r="N1109" s="203" t="s">
        <v>50</v>
      </c>
      <c r="O1109" s="37"/>
      <c r="P1109" s="204">
        <f>O1109*H1109</f>
        <v>0</v>
      </c>
      <c r="Q1109" s="204">
        <v>0</v>
      </c>
      <c r="R1109" s="204">
        <f>Q1109*H1109</f>
        <v>0</v>
      </c>
      <c r="S1109" s="204">
        <v>0</v>
      </c>
      <c r="T1109" s="205">
        <f>S1109*H1109</f>
        <v>0</v>
      </c>
      <c r="AR1109" s="19" t="s">
        <v>271</v>
      </c>
      <c r="AT1109" s="19" t="s">
        <v>153</v>
      </c>
      <c r="AU1109" s="19" t="s">
        <v>90</v>
      </c>
      <c r="AY1109" s="19" t="s">
        <v>151</v>
      </c>
      <c r="BE1109" s="206">
        <f>IF(N1109="základní",J1109,0)</f>
        <v>0</v>
      </c>
      <c r="BF1109" s="206">
        <f>IF(N1109="snížená",J1109,0)</f>
        <v>0</v>
      </c>
      <c r="BG1109" s="206">
        <f>IF(N1109="zákl. přenesená",J1109,0)</f>
        <v>0</v>
      </c>
      <c r="BH1109" s="206">
        <f>IF(N1109="sníž. přenesená",J1109,0)</f>
        <v>0</v>
      </c>
      <c r="BI1109" s="206">
        <f>IF(N1109="nulová",J1109,0)</f>
        <v>0</v>
      </c>
      <c r="BJ1109" s="19" t="s">
        <v>90</v>
      </c>
      <c r="BK1109" s="206">
        <f>ROUND(I1109*H1109,2)</f>
        <v>0</v>
      </c>
      <c r="BL1109" s="19" t="s">
        <v>271</v>
      </c>
      <c r="BM1109" s="19" t="s">
        <v>1157</v>
      </c>
    </row>
    <row r="1110" spans="2:65" s="1" customFormat="1" ht="27" x14ac:dyDescent="0.3">
      <c r="B1110" s="36"/>
      <c r="C1110" s="58"/>
      <c r="D1110" s="207" t="s">
        <v>160</v>
      </c>
      <c r="E1110" s="58"/>
      <c r="F1110" s="208" t="s">
        <v>1158</v>
      </c>
      <c r="G1110" s="58"/>
      <c r="H1110" s="58"/>
      <c r="I1110" s="163"/>
      <c r="J1110" s="58"/>
      <c r="K1110" s="58"/>
      <c r="L1110" s="56"/>
      <c r="M1110" s="73"/>
      <c r="N1110" s="37"/>
      <c r="O1110" s="37"/>
      <c r="P1110" s="37"/>
      <c r="Q1110" s="37"/>
      <c r="R1110" s="37"/>
      <c r="S1110" s="37"/>
      <c r="T1110" s="74"/>
      <c r="AT1110" s="19" t="s">
        <v>160</v>
      </c>
      <c r="AU1110" s="19" t="s">
        <v>90</v>
      </c>
    </row>
    <row r="1111" spans="2:65" s="12" customFormat="1" x14ac:dyDescent="0.3">
      <c r="B1111" s="209"/>
      <c r="C1111" s="210"/>
      <c r="D1111" s="207" t="s">
        <v>162</v>
      </c>
      <c r="E1111" s="211" t="s">
        <v>77</v>
      </c>
      <c r="F1111" s="212" t="s">
        <v>1159</v>
      </c>
      <c r="G1111" s="210"/>
      <c r="H1111" s="213" t="s">
        <v>77</v>
      </c>
      <c r="I1111" s="214"/>
      <c r="J1111" s="210"/>
      <c r="K1111" s="210"/>
      <c r="L1111" s="215"/>
      <c r="M1111" s="216"/>
      <c r="N1111" s="217"/>
      <c r="O1111" s="217"/>
      <c r="P1111" s="217"/>
      <c r="Q1111" s="217"/>
      <c r="R1111" s="217"/>
      <c r="S1111" s="217"/>
      <c r="T1111" s="218"/>
      <c r="AT1111" s="219" t="s">
        <v>162</v>
      </c>
      <c r="AU1111" s="219" t="s">
        <v>90</v>
      </c>
      <c r="AV1111" s="12" t="s">
        <v>23</v>
      </c>
      <c r="AW1111" s="12" t="s">
        <v>41</v>
      </c>
      <c r="AX1111" s="12" t="s">
        <v>79</v>
      </c>
      <c r="AY1111" s="219" t="s">
        <v>151</v>
      </c>
    </row>
    <row r="1112" spans="2:65" s="12" customFormat="1" x14ac:dyDescent="0.3">
      <c r="B1112" s="209"/>
      <c r="C1112" s="210"/>
      <c r="D1112" s="207" t="s">
        <v>162</v>
      </c>
      <c r="E1112" s="211" t="s">
        <v>77</v>
      </c>
      <c r="F1112" s="212" t="s">
        <v>1160</v>
      </c>
      <c r="G1112" s="210"/>
      <c r="H1112" s="213" t="s">
        <v>77</v>
      </c>
      <c r="I1112" s="214"/>
      <c r="J1112" s="210"/>
      <c r="K1112" s="210"/>
      <c r="L1112" s="215"/>
      <c r="M1112" s="216"/>
      <c r="N1112" s="217"/>
      <c r="O1112" s="217"/>
      <c r="P1112" s="217"/>
      <c r="Q1112" s="217"/>
      <c r="R1112" s="217"/>
      <c r="S1112" s="217"/>
      <c r="T1112" s="218"/>
      <c r="AT1112" s="219" t="s">
        <v>162</v>
      </c>
      <c r="AU1112" s="219" t="s">
        <v>90</v>
      </c>
      <c r="AV1112" s="12" t="s">
        <v>23</v>
      </c>
      <c r="AW1112" s="12" t="s">
        <v>41</v>
      </c>
      <c r="AX1112" s="12" t="s">
        <v>79</v>
      </c>
      <c r="AY1112" s="219" t="s">
        <v>151</v>
      </c>
    </row>
    <row r="1113" spans="2:65" s="12" customFormat="1" x14ac:dyDescent="0.3">
      <c r="B1113" s="209"/>
      <c r="C1113" s="210"/>
      <c r="D1113" s="207" t="s">
        <v>162</v>
      </c>
      <c r="E1113" s="211" t="s">
        <v>77</v>
      </c>
      <c r="F1113" s="212" t="s">
        <v>1161</v>
      </c>
      <c r="G1113" s="210"/>
      <c r="H1113" s="213" t="s">
        <v>77</v>
      </c>
      <c r="I1113" s="214"/>
      <c r="J1113" s="210"/>
      <c r="K1113" s="210"/>
      <c r="L1113" s="215"/>
      <c r="M1113" s="216"/>
      <c r="N1113" s="217"/>
      <c r="O1113" s="217"/>
      <c r="P1113" s="217"/>
      <c r="Q1113" s="217"/>
      <c r="R1113" s="217"/>
      <c r="S1113" s="217"/>
      <c r="T1113" s="218"/>
      <c r="AT1113" s="219" t="s">
        <v>162</v>
      </c>
      <c r="AU1113" s="219" t="s">
        <v>90</v>
      </c>
      <c r="AV1113" s="12" t="s">
        <v>23</v>
      </c>
      <c r="AW1113" s="12" t="s">
        <v>41</v>
      </c>
      <c r="AX1113" s="12" t="s">
        <v>79</v>
      </c>
      <c r="AY1113" s="219" t="s">
        <v>151</v>
      </c>
    </row>
    <row r="1114" spans="2:65" s="13" customFormat="1" x14ac:dyDescent="0.3">
      <c r="B1114" s="220"/>
      <c r="C1114" s="221"/>
      <c r="D1114" s="207" t="s">
        <v>162</v>
      </c>
      <c r="E1114" s="232" t="s">
        <v>77</v>
      </c>
      <c r="F1114" s="233" t="s">
        <v>90</v>
      </c>
      <c r="G1114" s="221"/>
      <c r="H1114" s="234">
        <v>2</v>
      </c>
      <c r="I1114" s="226"/>
      <c r="J1114" s="221"/>
      <c r="K1114" s="221"/>
      <c r="L1114" s="227"/>
      <c r="M1114" s="228"/>
      <c r="N1114" s="229"/>
      <c r="O1114" s="229"/>
      <c r="P1114" s="229"/>
      <c r="Q1114" s="229"/>
      <c r="R1114" s="229"/>
      <c r="S1114" s="229"/>
      <c r="T1114" s="230"/>
      <c r="AT1114" s="231" t="s">
        <v>162</v>
      </c>
      <c r="AU1114" s="231" t="s">
        <v>90</v>
      </c>
      <c r="AV1114" s="13" t="s">
        <v>90</v>
      </c>
      <c r="AW1114" s="13" t="s">
        <v>41</v>
      </c>
      <c r="AX1114" s="13" t="s">
        <v>23</v>
      </c>
      <c r="AY1114" s="231" t="s">
        <v>151</v>
      </c>
    </row>
    <row r="1115" spans="2:65" s="11" customFormat="1" ht="29.85" customHeight="1" x14ac:dyDescent="0.3">
      <c r="B1115" s="178"/>
      <c r="C1115" s="179"/>
      <c r="D1115" s="192" t="s">
        <v>78</v>
      </c>
      <c r="E1115" s="193" t="s">
        <v>1162</v>
      </c>
      <c r="F1115" s="193" t="s">
        <v>1163</v>
      </c>
      <c r="G1115" s="179"/>
      <c r="H1115" s="179"/>
      <c r="I1115" s="182"/>
      <c r="J1115" s="194">
        <f>BK1115</f>
        <v>0</v>
      </c>
      <c r="K1115" s="179"/>
      <c r="L1115" s="184"/>
      <c r="M1115" s="185"/>
      <c r="N1115" s="186"/>
      <c r="O1115" s="186"/>
      <c r="P1115" s="187">
        <f>SUM(P1116:P1131)</f>
        <v>0</v>
      </c>
      <c r="Q1115" s="186"/>
      <c r="R1115" s="187">
        <f>SUM(R1116:R1131)</f>
        <v>0.67756322999999996</v>
      </c>
      <c r="S1115" s="186"/>
      <c r="T1115" s="188">
        <f>SUM(T1116:T1131)</f>
        <v>0</v>
      </c>
      <c r="AR1115" s="189" t="s">
        <v>90</v>
      </c>
      <c r="AT1115" s="190" t="s">
        <v>78</v>
      </c>
      <c r="AU1115" s="190" t="s">
        <v>23</v>
      </c>
      <c r="AY1115" s="189" t="s">
        <v>151</v>
      </c>
      <c r="BK1115" s="191">
        <f>SUM(BK1116:BK1131)</f>
        <v>0</v>
      </c>
    </row>
    <row r="1116" spans="2:65" s="1" customFormat="1" ht="22.5" customHeight="1" x14ac:dyDescent="0.3">
      <c r="B1116" s="36"/>
      <c r="C1116" s="195" t="s">
        <v>1164</v>
      </c>
      <c r="D1116" s="195" t="s">
        <v>153</v>
      </c>
      <c r="E1116" s="196" t="s">
        <v>1165</v>
      </c>
      <c r="F1116" s="197" t="s">
        <v>1166</v>
      </c>
      <c r="G1116" s="198" t="s">
        <v>156</v>
      </c>
      <c r="H1116" s="199">
        <v>30.263000000000002</v>
      </c>
      <c r="I1116" s="200"/>
      <c r="J1116" s="201">
        <f>ROUND(I1116*H1116,2)</f>
        <v>0</v>
      </c>
      <c r="K1116" s="197" t="s">
        <v>157</v>
      </c>
      <c r="L1116" s="56"/>
      <c r="M1116" s="202" t="s">
        <v>77</v>
      </c>
      <c r="N1116" s="203" t="s">
        <v>50</v>
      </c>
      <c r="O1116" s="37"/>
      <c r="P1116" s="204">
        <f>O1116*H1116</f>
        <v>0</v>
      </c>
      <c r="Q1116" s="204">
        <v>1.6209999999999999E-2</v>
      </c>
      <c r="R1116" s="204">
        <f>Q1116*H1116</f>
        <v>0.49056322999999996</v>
      </c>
      <c r="S1116" s="204">
        <v>0</v>
      </c>
      <c r="T1116" s="205">
        <f>S1116*H1116</f>
        <v>0</v>
      </c>
      <c r="AR1116" s="19" t="s">
        <v>271</v>
      </c>
      <c r="AT1116" s="19" t="s">
        <v>153</v>
      </c>
      <c r="AU1116" s="19" t="s">
        <v>90</v>
      </c>
      <c r="AY1116" s="19" t="s">
        <v>151</v>
      </c>
      <c r="BE1116" s="206">
        <f>IF(N1116="základní",J1116,0)</f>
        <v>0</v>
      </c>
      <c r="BF1116" s="206">
        <f>IF(N1116="snížená",J1116,0)</f>
        <v>0</v>
      </c>
      <c r="BG1116" s="206">
        <f>IF(N1116="zákl. přenesená",J1116,0)</f>
        <v>0</v>
      </c>
      <c r="BH1116" s="206">
        <f>IF(N1116="sníž. přenesená",J1116,0)</f>
        <v>0</v>
      </c>
      <c r="BI1116" s="206">
        <f>IF(N1116="nulová",J1116,0)</f>
        <v>0</v>
      </c>
      <c r="BJ1116" s="19" t="s">
        <v>90</v>
      </c>
      <c r="BK1116" s="206">
        <f>ROUND(I1116*H1116,2)</f>
        <v>0</v>
      </c>
      <c r="BL1116" s="19" t="s">
        <v>271</v>
      </c>
      <c r="BM1116" s="19" t="s">
        <v>1167</v>
      </c>
    </row>
    <row r="1117" spans="2:65" s="1" customFormat="1" ht="27" x14ac:dyDescent="0.3">
      <c r="B1117" s="36"/>
      <c r="C1117" s="58"/>
      <c r="D1117" s="207" t="s">
        <v>160</v>
      </c>
      <c r="E1117" s="58"/>
      <c r="F1117" s="208" t="s">
        <v>1168</v>
      </c>
      <c r="G1117" s="58"/>
      <c r="H1117" s="58"/>
      <c r="I1117" s="163"/>
      <c r="J1117" s="58"/>
      <c r="K1117" s="58"/>
      <c r="L1117" s="56"/>
      <c r="M1117" s="73"/>
      <c r="N1117" s="37"/>
      <c r="O1117" s="37"/>
      <c r="P1117" s="37"/>
      <c r="Q1117" s="37"/>
      <c r="R1117" s="37"/>
      <c r="S1117" s="37"/>
      <c r="T1117" s="74"/>
      <c r="AT1117" s="19" t="s">
        <v>160</v>
      </c>
      <c r="AU1117" s="19" t="s">
        <v>90</v>
      </c>
    </row>
    <row r="1118" spans="2:65" s="12" customFormat="1" x14ac:dyDescent="0.3">
      <c r="B1118" s="209"/>
      <c r="C1118" s="210"/>
      <c r="D1118" s="207" t="s">
        <v>162</v>
      </c>
      <c r="E1118" s="211" t="s">
        <v>77</v>
      </c>
      <c r="F1118" s="212" t="s">
        <v>163</v>
      </c>
      <c r="G1118" s="210"/>
      <c r="H1118" s="213" t="s">
        <v>77</v>
      </c>
      <c r="I1118" s="214"/>
      <c r="J1118" s="210"/>
      <c r="K1118" s="210"/>
      <c r="L1118" s="215"/>
      <c r="M1118" s="216"/>
      <c r="N1118" s="217"/>
      <c r="O1118" s="217"/>
      <c r="P1118" s="217"/>
      <c r="Q1118" s="217"/>
      <c r="R1118" s="217"/>
      <c r="S1118" s="217"/>
      <c r="T1118" s="218"/>
      <c r="AT1118" s="219" t="s">
        <v>162</v>
      </c>
      <c r="AU1118" s="219" t="s">
        <v>90</v>
      </c>
      <c r="AV1118" s="12" t="s">
        <v>23</v>
      </c>
      <c r="AW1118" s="12" t="s">
        <v>41</v>
      </c>
      <c r="AX1118" s="12" t="s">
        <v>79</v>
      </c>
      <c r="AY1118" s="219" t="s">
        <v>151</v>
      </c>
    </row>
    <row r="1119" spans="2:65" s="12" customFormat="1" x14ac:dyDescent="0.3">
      <c r="B1119" s="209"/>
      <c r="C1119" s="210"/>
      <c r="D1119" s="207" t="s">
        <v>162</v>
      </c>
      <c r="E1119" s="211" t="s">
        <v>77</v>
      </c>
      <c r="F1119" s="212" t="s">
        <v>1169</v>
      </c>
      <c r="G1119" s="210"/>
      <c r="H1119" s="213" t="s">
        <v>77</v>
      </c>
      <c r="I1119" s="214"/>
      <c r="J1119" s="210"/>
      <c r="K1119" s="210"/>
      <c r="L1119" s="215"/>
      <c r="M1119" s="216"/>
      <c r="N1119" s="217"/>
      <c r="O1119" s="217"/>
      <c r="P1119" s="217"/>
      <c r="Q1119" s="217"/>
      <c r="R1119" s="217"/>
      <c r="S1119" s="217"/>
      <c r="T1119" s="218"/>
      <c r="AT1119" s="219" t="s">
        <v>162</v>
      </c>
      <c r="AU1119" s="219" t="s">
        <v>90</v>
      </c>
      <c r="AV1119" s="12" t="s">
        <v>23</v>
      </c>
      <c r="AW1119" s="12" t="s">
        <v>41</v>
      </c>
      <c r="AX1119" s="12" t="s">
        <v>79</v>
      </c>
      <c r="AY1119" s="219" t="s">
        <v>151</v>
      </c>
    </row>
    <row r="1120" spans="2:65" s="13" customFormat="1" x14ac:dyDescent="0.3">
      <c r="B1120" s="220"/>
      <c r="C1120" s="221"/>
      <c r="D1120" s="222" t="s">
        <v>162</v>
      </c>
      <c r="E1120" s="223" t="s">
        <v>77</v>
      </c>
      <c r="F1120" s="224" t="s">
        <v>1170</v>
      </c>
      <c r="G1120" s="221"/>
      <c r="H1120" s="225">
        <v>30.263000000000002</v>
      </c>
      <c r="I1120" s="226"/>
      <c r="J1120" s="221"/>
      <c r="K1120" s="221"/>
      <c r="L1120" s="227"/>
      <c r="M1120" s="228"/>
      <c r="N1120" s="229"/>
      <c r="O1120" s="229"/>
      <c r="P1120" s="229"/>
      <c r="Q1120" s="229"/>
      <c r="R1120" s="229"/>
      <c r="S1120" s="229"/>
      <c r="T1120" s="230"/>
      <c r="AT1120" s="231" t="s">
        <v>162</v>
      </c>
      <c r="AU1120" s="231" t="s">
        <v>90</v>
      </c>
      <c r="AV1120" s="13" t="s">
        <v>90</v>
      </c>
      <c r="AW1120" s="13" t="s">
        <v>41</v>
      </c>
      <c r="AX1120" s="13" t="s">
        <v>23</v>
      </c>
      <c r="AY1120" s="231" t="s">
        <v>151</v>
      </c>
    </row>
    <row r="1121" spans="2:65" s="1" customFormat="1" ht="22.5" customHeight="1" x14ac:dyDescent="0.3">
      <c r="B1121" s="36"/>
      <c r="C1121" s="195" t="s">
        <v>1171</v>
      </c>
      <c r="D1121" s="195" t="s">
        <v>153</v>
      </c>
      <c r="E1121" s="196" t="s">
        <v>1172</v>
      </c>
      <c r="F1121" s="197" t="s">
        <v>1173</v>
      </c>
      <c r="G1121" s="198" t="s">
        <v>252</v>
      </c>
      <c r="H1121" s="199">
        <v>128.78</v>
      </c>
      <c r="I1121" s="200"/>
      <c r="J1121" s="201">
        <f>ROUND(I1121*H1121,2)</f>
        <v>0</v>
      </c>
      <c r="K1121" s="197" t="s">
        <v>157</v>
      </c>
      <c r="L1121" s="56"/>
      <c r="M1121" s="202" t="s">
        <v>77</v>
      </c>
      <c r="N1121" s="203" t="s">
        <v>50</v>
      </c>
      <c r="O1121" s="37"/>
      <c r="P1121" s="204">
        <f>O1121*H1121</f>
        <v>0</v>
      </c>
      <c r="Q1121" s="204">
        <v>0</v>
      </c>
      <c r="R1121" s="204">
        <f>Q1121*H1121</f>
        <v>0</v>
      </c>
      <c r="S1121" s="204">
        <v>0</v>
      </c>
      <c r="T1121" s="205">
        <f>S1121*H1121</f>
        <v>0</v>
      </c>
      <c r="AR1121" s="19" t="s">
        <v>271</v>
      </c>
      <c r="AT1121" s="19" t="s">
        <v>153</v>
      </c>
      <c r="AU1121" s="19" t="s">
        <v>90</v>
      </c>
      <c r="AY1121" s="19" t="s">
        <v>151</v>
      </c>
      <c r="BE1121" s="206">
        <f>IF(N1121="základní",J1121,0)</f>
        <v>0</v>
      </c>
      <c r="BF1121" s="206">
        <f>IF(N1121="snížená",J1121,0)</f>
        <v>0</v>
      </c>
      <c r="BG1121" s="206">
        <f>IF(N1121="zákl. přenesená",J1121,0)</f>
        <v>0</v>
      </c>
      <c r="BH1121" s="206">
        <f>IF(N1121="sníž. přenesená",J1121,0)</f>
        <v>0</v>
      </c>
      <c r="BI1121" s="206">
        <f>IF(N1121="nulová",J1121,0)</f>
        <v>0</v>
      </c>
      <c r="BJ1121" s="19" t="s">
        <v>90</v>
      </c>
      <c r="BK1121" s="206">
        <f>ROUND(I1121*H1121,2)</f>
        <v>0</v>
      </c>
      <c r="BL1121" s="19" t="s">
        <v>271</v>
      </c>
      <c r="BM1121" s="19" t="s">
        <v>1174</v>
      </c>
    </row>
    <row r="1122" spans="2:65" s="1" customFormat="1" x14ac:dyDescent="0.3">
      <c r="B1122" s="36"/>
      <c r="C1122" s="58"/>
      <c r="D1122" s="207" t="s">
        <v>160</v>
      </c>
      <c r="E1122" s="58"/>
      <c r="F1122" s="208" t="s">
        <v>1175</v>
      </c>
      <c r="G1122" s="58"/>
      <c r="H1122" s="58"/>
      <c r="I1122" s="163"/>
      <c r="J1122" s="58"/>
      <c r="K1122" s="58"/>
      <c r="L1122" s="56"/>
      <c r="M1122" s="73"/>
      <c r="N1122" s="37"/>
      <c r="O1122" s="37"/>
      <c r="P1122" s="37"/>
      <c r="Q1122" s="37"/>
      <c r="R1122" s="37"/>
      <c r="S1122" s="37"/>
      <c r="T1122" s="74"/>
      <c r="AT1122" s="19" t="s">
        <v>160</v>
      </c>
      <c r="AU1122" s="19" t="s">
        <v>90</v>
      </c>
    </row>
    <row r="1123" spans="2:65" s="12" customFormat="1" x14ac:dyDescent="0.3">
      <c r="B1123" s="209"/>
      <c r="C1123" s="210"/>
      <c r="D1123" s="207" t="s">
        <v>162</v>
      </c>
      <c r="E1123" s="211" t="s">
        <v>77</v>
      </c>
      <c r="F1123" s="212" t="s">
        <v>163</v>
      </c>
      <c r="G1123" s="210"/>
      <c r="H1123" s="213" t="s">
        <v>77</v>
      </c>
      <c r="I1123" s="214"/>
      <c r="J1123" s="210"/>
      <c r="K1123" s="210"/>
      <c r="L1123" s="215"/>
      <c r="M1123" s="216"/>
      <c r="N1123" s="217"/>
      <c r="O1123" s="217"/>
      <c r="P1123" s="217"/>
      <c r="Q1123" s="217"/>
      <c r="R1123" s="217"/>
      <c r="S1123" s="217"/>
      <c r="T1123" s="218"/>
      <c r="AT1123" s="219" t="s">
        <v>162</v>
      </c>
      <c r="AU1123" s="219" t="s">
        <v>90</v>
      </c>
      <c r="AV1123" s="12" t="s">
        <v>23</v>
      </c>
      <c r="AW1123" s="12" t="s">
        <v>41</v>
      </c>
      <c r="AX1123" s="12" t="s">
        <v>79</v>
      </c>
      <c r="AY1123" s="219" t="s">
        <v>151</v>
      </c>
    </row>
    <row r="1124" spans="2:65" s="12" customFormat="1" x14ac:dyDescent="0.3">
      <c r="B1124" s="209"/>
      <c r="C1124" s="210"/>
      <c r="D1124" s="207" t="s">
        <v>162</v>
      </c>
      <c r="E1124" s="211" t="s">
        <v>77</v>
      </c>
      <c r="F1124" s="212" t="s">
        <v>1176</v>
      </c>
      <c r="G1124" s="210"/>
      <c r="H1124" s="213" t="s">
        <v>77</v>
      </c>
      <c r="I1124" s="214"/>
      <c r="J1124" s="210"/>
      <c r="K1124" s="210"/>
      <c r="L1124" s="215"/>
      <c r="M1124" s="216"/>
      <c r="N1124" s="217"/>
      <c r="O1124" s="217"/>
      <c r="P1124" s="217"/>
      <c r="Q1124" s="217"/>
      <c r="R1124" s="217"/>
      <c r="S1124" s="217"/>
      <c r="T1124" s="218"/>
      <c r="AT1124" s="219" t="s">
        <v>162</v>
      </c>
      <c r="AU1124" s="219" t="s">
        <v>90</v>
      </c>
      <c r="AV1124" s="12" t="s">
        <v>23</v>
      </c>
      <c r="AW1124" s="12" t="s">
        <v>41</v>
      </c>
      <c r="AX1124" s="12" t="s">
        <v>79</v>
      </c>
      <c r="AY1124" s="219" t="s">
        <v>151</v>
      </c>
    </row>
    <row r="1125" spans="2:65" s="13" customFormat="1" x14ac:dyDescent="0.3">
      <c r="B1125" s="220"/>
      <c r="C1125" s="221"/>
      <c r="D1125" s="222" t="s">
        <v>162</v>
      </c>
      <c r="E1125" s="223" t="s">
        <v>77</v>
      </c>
      <c r="F1125" s="224" t="s">
        <v>1177</v>
      </c>
      <c r="G1125" s="221"/>
      <c r="H1125" s="225">
        <v>128.78</v>
      </c>
      <c r="I1125" s="226"/>
      <c r="J1125" s="221"/>
      <c r="K1125" s="221"/>
      <c r="L1125" s="227"/>
      <c r="M1125" s="228"/>
      <c r="N1125" s="229"/>
      <c r="O1125" s="229"/>
      <c r="P1125" s="229"/>
      <c r="Q1125" s="229"/>
      <c r="R1125" s="229"/>
      <c r="S1125" s="229"/>
      <c r="T1125" s="230"/>
      <c r="AT1125" s="231" t="s">
        <v>162</v>
      </c>
      <c r="AU1125" s="231" t="s">
        <v>90</v>
      </c>
      <c r="AV1125" s="13" t="s">
        <v>90</v>
      </c>
      <c r="AW1125" s="13" t="s">
        <v>41</v>
      </c>
      <c r="AX1125" s="13" t="s">
        <v>23</v>
      </c>
      <c r="AY1125" s="231" t="s">
        <v>151</v>
      </c>
    </row>
    <row r="1126" spans="2:65" s="1" customFormat="1" ht="22.5" customHeight="1" x14ac:dyDescent="0.3">
      <c r="B1126" s="36"/>
      <c r="C1126" s="247" t="s">
        <v>1178</v>
      </c>
      <c r="D1126" s="247" t="s">
        <v>209</v>
      </c>
      <c r="E1126" s="248" t="s">
        <v>1179</v>
      </c>
      <c r="F1126" s="249" t="s">
        <v>1180</v>
      </c>
      <c r="G1126" s="250" t="s">
        <v>168</v>
      </c>
      <c r="H1126" s="251">
        <v>0.34</v>
      </c>
      <c r="I1126" s="252"/>
      <c r="J1126" s="253">
        <f>ROUND(I1126*H1126,2)</f>
        <v>0</v>
      </c>
      <c r="K1126" s="249" t="s">
        <v>157</v>
      </c>
      <c r="L1126" s="254"/>
      <c r="M1126" s="255" t="s">
        <v>77</v>
      </c>
      <c r="N1126" s="256" t="s">
        <v>50</v>
      </c>
      <c r="O1126" s="37"/>
      <c r="P1126" s="204">
        <f>O1126*H1126</f>
        <v>0</v>
      </c>
      <c r="Q1126" s="204">
        <v>0.55000000000000004</v>
      </c>
      <c r="R1126" s="204">
        <f>Q1126*H1126</f>
        <v>0.18700000000000003</v>
      </c>
      <c r="S1126" s="204">
        <v>0</v>
      </c>
      <c r="T1126" s="205">
        <f>S1126*H1126</f>
        <v>0</v>
      </c>
      <c r="AR1126" s="19" t="s">
        <v>437</v>
      </c>
      <c r="AT1126" s="19" t="s">
        <v>209</v>
      </c>
      <c r="AU1126" s="19" t="s">
        <v>90</v>
      </c>
      <c r="AY1126" s="19" t="s">
        <v>151</v>
      </c>
      <c r="BE1126" s="206">
        <f>IF(N1126="základní",J1126,0)</f>
        <v>0</v>
      </c>
      <c r="BF1126" s="206">
        <f>IF(N1126="snížená",J1126,0)</f>
        <v>0</v>
      </c>
      <c r="BG1126" s="206">
        <f>IF(N1126="zákl. přenesená",J1126,0)</f>
        <v>0</v>
      </c>
      <c r="BH1126" s="206">
        <f>IF(N1126="sníž. přenesená",J1126,0)</f>
        <v>0</v>
      </c>
      <c r="BI1126" s="206">
        <f>IF(N1126="nulová",J1126,0)</f>
        <v>0</v>
      </c>
      <c r="BJ1126" s="19" t="s">
        <v>90</v>
      </c>
      <c r="BK1126" s="206">
        <f>ROUND(I1126*H1126,2)</f>
        <v>0</v>
      </c>
      <c r="BL1126" s="19" t="s">
        <v>271</v>
      </c>
      <c r="BM1126" s="19" t="s">
        <v>1181</v>
      </c>
    </row>
    <row r="1127" spans="2:65" s="1" customFormat="1" ht="27" x14ac:dyDescent="0.3">
      <c r="B1127" s="36"/>
      <c r="C1127" s="58"/>
      <c r="D1127" s="207" t="s">
        <v>160</v>
      </c>
      <c r="E1127" s="58"/>
      <c r="F1127" s="208" t="s">
        <v>1182</v>
      </c>
      <c r="G1127" s="58"/>
      <c r="H1127" s="58"/>
      <c r="I1127" s="163"/>
      <c r="J1127" s="58"/>
      <c r="K1127" s="58"/>
      <c r="L1127" s="56"/>
      <c r="M1127" s="73"/>
      <c r="N1127" s="37"/>
      <c r="O1127" s="37"/>
      <c r="P1127" s="37"/>
      <c r="Q1127" s="37"/>
      <c r="R1127" s="37"/>
      <c r="S1127" s="37"/>
      <c r="T1127" s="74"/>
      <c r="AT1127" s="19" t="s">
        <v>160</v>
      </c>
      <c r="AU1127" s="19" t="s">
        <v>90</v>
      </c>
    </row>
    <row r="1128" spans="2:65" s="13" customFormat="1" x14ac:dyDescent="0.3">
      <c r="B1128" s="220"/>
      <c r="C1128" s="221"/>
      <c r="D1128" s="207" t="s">
        <v>162</v>
      </c>
      <c r="E1128" s="232" t="s">
        <v>77</v>
      </c>
      <c r="F1128" s="233" t="s">
        <v>1183</v>
      </c>
      <c r="G1128" s="221"/>
      <c r="H1128" s="234">
        <v>0.309</v>
      </c>
      <c r="I1128" s="226"/>
      <c r="J1128" s="221"/>
      <c r="K1128" s="221"/>
      <c r="L1128" s="227"/>
      <c r="M1128" s="228"/>
      <c r="N1128" s="229"/>
      <c r="O1128" s="229"/>
      <c r="P1128" s="229"/>
      <c r="Q1128" s="229"/>
      <c r="R1128" s="229"/>
      <c r="S1128" s="229"/>
      <c r="T1128" s="230"/>
      <c r="AT1128" s="231" t="s">
        <v>162</v>
      </c>
      <c r="AU1128" s="231" t="s">
        <v>90</v>
      </c>
      <c r="AV1128" s="13" t="s">
        <v>90</v>
      </c>
      <c r="AW1128" s="13" t="s">
        <v>41</v>
      </c>
      <c r="AX1128" s="13" t="s">
        <v>23</v>
      </c>
      <c r="AY1128" s="231" t="s">
        <v>151</v>
      </c>
    </row>
    <row r="1129" spans="2:65" s="13" customFormat="1" x14ac:dyDescent="0.3">
      <c r="B1129" s="220"/>
      <c r="C1129" s="221"/>
      <c r="D1129" s="222" t="s">
        <v>162</v>
      </c>
      <c r="E1129" s="221"/>
      <c r="F1129" s="224" t="s">
        <v>1184</v>
      </c>
      <c r="G1129" s="221"/>
      <c r="H1129" s="225">
        <v>0.34</v>
      </c>
      <c r="I1129" s="226"/>
      <c r="J1129" s="221"/>
      <c r="K1129" s="221"/>
      <c r="L1129" s="227"/>
      <c r="M1129" s="228"/>
      <c r="N1129" s="229"/>
      <c r="O1129" s="229"/>
      <c r="P1129" s="229"/>
      <c r="Q1129" s="229"/>
      <c r="R1129" s="229"/>
      <c r="S1129" s="229"/>
      <c r="T1129" s="230"/>
      <c r="AT1129" s="231" t="s">
        <v>162</v>
      </c>
      <c r="AU1129" s="231" t="s">
        <v>90</v>
      </c>
      <c r="AV1129" s="13" t="s">
        <v>90</v>
      </c>
      <c r="AW1129" s="13" t="s">
        <v>4</v>
      </c>
      <c r="AX1129" s="13" t="s">
        <v>23</v>
      </c>
      <c r="AY1129" s="231" t="s">
        <v>151</v>
      </c>
    </row>
    <row r="1130" spans="2:65" s="1" customFormat="1" ht="22.5" customHeight="1" x14ac:dyDescent="0.3">
      <c r="B1130" s="36"/>
      <c r="C1130" s="195" t="s">
        <v>1185</v>
      </c>
      <c r="D1130" s="195" t="s">
        <v>153</v>
      </c>
      <c r="E1130" s="196" t="s">
        <v>1186</v>
      </c>
      <c r="F1130" s="197" t="s">
        <v>1187</v>
      </c>
      <c r="G1130" s="198" t="s">
        <v>959</v>
      </c>
      <c r="H1130" s="271"/>
      <c r="I1130" s="200"/>
      <c r="J1130" s="201">
        <f>ROUND(I1130*H1130,2)</f>
        <v>0</v>
      </c>
      <c r="K1130" s="197" t="s">
        <v>157</v>
      </c>
      <c r="L1130" s="56"/>
      <c r="M1130" s="202" t="s">
        <v>77</v>
      </c>
      <c r="N1130" s="203" t="s">
        <v>50</v>
      </c>
      <c r="O1130" s="37"/>
      <c r="P1130" s="204">
        <f>O1130*H1130</f>
        <v>0</v>
      </c>
      <c r="Q1130" s="204">
        <v>0</v>
      </c>
      <c r="R1130" s="204">
        <f>Q1130*H1130</f>
        <v>0</v>
      </c>
      <c r="S1130" s="204">
        <v>0</v>
      </c>
      <c r="T1130" s="205">
        <f>S1130*H1130</f>
        <v>0</v>
      </c>
      <c r="AR1130" s="19" t="s">
        <v>271</v>
      </c>
      <c r="AT1130" s="19" t="s">
        <v>153</v>
      </c>
      <c r="AU1130" s="19" t="s">
        <v>90</v>
      </c>
      <c r="AY1130" s="19" t="s">
        <v>151</v>
      </c>
      <c r="BE1130" s="206">
        <f>IF(N1130="základní",J1130,0)</f>
        <v>0</v>
      </c>
      <c r="BF1130" s="206">
        <f>IF(N1130="snížená",J1130,0)</f>
        <v>0</v>
      </c>
      <c r="BG1130" s="206">
        <f>IF(N1130="zákl. přenesená",J1130,0)</f>
        <v>0</v>
      </c>
      <c r="BH1130" s="206">
        <f>IF(N1130="sníž. přenesená",J1130,0)</f>
        <v>0</v>
      </c>
      <c r="BI1130" s="206">
        <f>IF(N1130="nulová",J1130,0)</f>
        <v>0</v>
      </c>
      <c r="BJ1130" s="19" t="s">
        <v>90</v>
      </c>
      <c r="BK1130" s="206">
        <f>ROUND(I1130*H1130,2)</f>
        <v>0</v>
      </c>
      <c r="BL1130" s="19" t="s">
        <v>271</v>
      </c>
      <c r="BM1130" s="19" t="s">
        <v>1188</v>
      </c>
    </row>
    <row r="1131" spans="2:65" s="1" customFormat="1" ht="27" x14ac:dyDescent="0.3">
      <c r="B1131" s="36"/>
      <c r="C1131" s="58"/>
      <c r="D1131" s="207" t="s">
        <v>160</v>
      </c>
      <c r="E1131" s="58"/>
      <c r="F1131" s="208" t="s">
        <v>1189</v>
      </c>
      <c r="G1131" s="58"/>
      <c r="H1131" s="58"/>
      <c r="I1131" s="163"/>
      <c r="J1131" s="58"/>
      <c r="K1131" s="58"/>
      <c r="L1131" s="56"/>
      <c r="M1131" s="73"/>
      <c r="N1131" s="37"/>
      <c r="O1131" s="37"/>
      <c r="P1131" s="37"/>
      <c r="Q1131" s="37"/>
      <c r="R1131" s="37"/>
      <c r="S1131" s="37"/>
      <c r="T1131" s="74"/>
      <c r="AT1131" s="19" t="s">
        <v>160</v>
      </c>
      <c r="AU1131" s="19" t="s">
        <v>90</v>
      </c>
    </row>
    <row r="1132" spans="2:65" s="11" customFormat="1" ht="29.85" customHeight="1" x14ac:dyDescent="0.3">
      <c r="B1132" s="178"/>
      <c r="C1132" s="179"/>
      <c r="D1132" s="192" t="s">
        <v>78</v>
      </c>
      <c r="E1132" s="193" t="s">
        <v>1190</v>
      </c>
      <c r="F1132" s="193" t="s">
        <v>1191</v>
      </c>
      <c r="G1132" s="179"/>
      <c r="H1132" s="179"/>
      <c r="I1132" s="182"/>
      <c r="J1132" s="194">
        <f>BK1132</f>
        <v>0</v>
      </c>
      <c r="K1132" s="179"/>
      <c r="L1132" s="184"/>
      <c r="M1132" s="185"/>
      <c r="N1132" s="186"/>
      <c r="O1132" s="186"/>
      <c r="P1132" s="187">
        <f>SUM(P1133:P1154)</f>
        <v>0</v>
      </c>
      <c r="Q1132" s="186"/>
      <c r="R1132" s="187">
        <f>SUM(R1133:R1154)</f>
        <v>0.12029271120000001</v>
      </c>
      <c r="S1132" s="186"/>
      <c r="T1132" s="188">
        <f>SUM(T1133:T1154)</f>
        <v>0</v>
      </c>
      <c r="AR1132" s="189" t="s">
        <v>90</v>
      </c>
      <c r="AT1132" s="190" t="s">
        <v>78</v>
      </c>
      <c r="AU1132" s="190" t="s">
        <v>23</v>
      </c>
      <c r="AY1132" s="189" t="s">
        <v>151</v>
      </c>
      <c r="BK1132" s="191">
        <f>SUM(BK1133:BK1154)</f>
        <v>0</v>
      </c>
    </row>
    <row r="1133" spans="2:65" s="1" customFormat="1" ht="22.5" customHeight="1" x14ac:dyDescent="0.3">
      <c r="B1133" s="36"/>
      <c r="C1133" s="195" t="s">
        <v>1192</v>
      </c>
      <c r="D1133" s="195" t="s">
        <v>153</v>
      </c>
      <c r="E1133" s="196" t="s">
        <v>1193</v>
      </c>
      <c r="F1133" s="197" t="s">
        <v>1194</v>
      </c>
      <c r="G1133" s="198" t="s">
        <v>156</v>
      </c>
      <c r="H1133" s="199">
        <v>5.67</v>
      </c>
      <c r="I1133" s="200"/>
      <c r="J1133" s="201">
        <f>ROUND(I1133*H1133,2)</f>
        <v>0</v>
      </c>
      <c r="K1133" s="197" t="s">
        <v>157</v>
      </c>
      <c r="L1133" s="56"/>
      <c r="M1133" s="202" t="s">
        <v>77</v>
      </c>
      <c r="N1133" s="203" t="s">
        <v>50</v>
      </c>
      <c r="O1133" s="37"/>
      <c r="P1133" s="204">
        <f>O1133*H1133</f>
        <v>0</v>
      </c>
      <c r="Q1133" s="204">
        <v>3.0696E-4</v>
      </c>
      <c r="R1133" s="204">
        <f>Q1133*H1133</f>
        <v>1.7404631999999999E-3</v>
      </c>
      <c r="S1133" s="204">
        <v>0</v>
      </c>
      <c r="T1133" s="205">
        <f>S1133*H1133</f>
        <v>0</v>
      </c>
      <c r="AR1133" s="19" t="s">
        <v>271</v>
      </c>
      <c r="AT1133" s="19" t="s">
        <v>153</v>
      </c>
      <c r="AU1133" s="19" t="s">
        <v>90</v>
      </c>
      <c r="AY1133" s="19" t="s">
        <v>151</v>
      </c>
      <c r="BE1133" s="206">
        <f>IF(N1133="základní",J1133,0)</f>
        <v>0</v>
      </c>
      <c r="BF1133" s="206">
        <f>IF(N1133="snížená",J1133,0)</f>
        <v>0</v>
      </c>
      <c r="BG1133" s="206">
        <f>IF(N1133="zákl. přenesená",J1133,0)</f>
        <v>0</v>
      </c>
      <c r="BH1133" s="206">
        <f>IF(N1133="sníž. přenesená",J1133,0)</f>
        <v>0</v>
      </c>
      <c r="BI1133" s="206">
        <f>IF(N1133="nulová",J1133,0)</f>
        <v>0</v>
      </c>
      <c r="BJ1133" s="19" t="s">
        <v>90</v>
      </c>
      <c r="BK1133" s="206">
        <f>ROUND(I1133*H1133,2)</f>
        <v>0</v>
      </c>
      <c r="BL1133" s="19" t="s">
        <v>271</v>
      </c>
      <c r="BM1133" s="19" t="s">
        <v>1195</v>
      </c>
    </row>
    <row r="1134" spans="2:65" s="1" customFormat="1" x14ac:dyDescent="0.3">
      <c r="B1134" s="36"/>
      <c r="C1134" s="58"/>
      <c r="D1134" s="207" t="s">
        <v>160</v>
      </c>
      <c r="E1134" s="58"/>
      <c r="F1134" s="208" t="s">
        <v>1196</v>
      </c>
      <c r="G1134" s="58"/>
      <c r="H1134" s="58"/>
      <c r="I1134" s="163"/>
      <c r="J1134" s="58"/>
      <c r="K1134" s="58"/>
      <c r="L1134" s="56"/>
      <c r="M1134" s="73"/>
      <c r="N1134" s="37"/>
      <c r="O1134" s="37"/>
      <c r="P1134" s="37"/>
      <c r="Q1134" s="37"/>
      <c r="R1134" s="37"/>
      <c r="S1134" s="37"/>
      <c r="T1134" s="74"/>
      <c r="AT1134" s="19" t="s">
        <v>160</v>
      </c>
      <c r="AU1134" s="19" t="s">
        <v>90</v>
      </c>
    </row>
    <row r="1135" spans="2:65" s="12" customFormat="1" x14ac:dyDescent="0.3">
      <c r="B1135" s="209"/>
      <c r="C1135" s="210"/>
      <c r="D1135" s="207" t="s">
        <v>162</v>
      </c>
      <c r="E1135" s="211" t="s">
        <v>77</v>
      </c>
      <c r="F1135" s="212" t="s">
        <v>738</v>
      </c>
      <c r="G1135" s="210"/>
      <c r="H1135" s="213" t="s">
        <v>77</v>
      </c>
      <c r="I1135" s="214"/>
      <c r="J1135" s="210"/>
      <c r="K1135" s="210"/>
      <c r="L1135" s="215"/>
      <c r="M1135" s="216"/>
      <c r="N1135" s="217"/>
      <c r="O1135" s="217"/>
      <c r="P1135" s="217"/>
      <c r="Q1135" s="217"/>
      <c r="R1135" s="217"/>
      <c r="S1135" s="217"/>
      <c r="T1135" s="218"/>
      <c r="AT1135" s="219" t="s">
        <v>162</v>
      </c>
      <c r="AU1135" s="219" t="s">
        <v>90</v>
      </c>
      <c r="AV1135" s="12" t="s">
        <v>23</v>
      </c>
      <c r="AW1135" s="12" t="s">
        <v>41</v>
      </c>
      <c r="AX1135" s="12" t="s">
        <v>79</v>
      </c>
      <c r="AY1135" s="219" t="s">
        <v>151</v>
      </c>
    </row>
    <row r="1136" spans="2:65" s="12" customFormat="1" x14ac:dyDescent="0.3">
      <c r="B1136" s="209"/>
      <c r="C1136" s="210"/>
      <c r="D1136" s="207" t="s">
        <v>162</v>
      </c>
      <c r="E1136" s="211" t="s">
        <v>77</v>
      </c>
      <c r="F1136" s="212" t="s">
        <v>1197</v>
      </c>
      <c r="G1136" s="210"/>
      <c r="H1136" s="213" t="s">
        <v>77</v>
      </c>
      <c r="I1136" s="214"/>
      <c r="J1136" s="210"/>
      <c r="K1136" s="210"/>
      <c r="L1136" s="215"/>
      <c r="M1136" s="216"/>
      <c r="N1136" s="217"/>
      <c r="O1136" s="217"/>
      <c r="P1136" s="217"/>
      <c r="Q1136" s="217"/>
      <c r="R1136" s="217"/>
      <c r="S1136" s="217"/>
      <c r="T1136" s="218"/>
      <c r="AT1136" s="219" t="s">
        <v>162</v>
      </c>
      <c r="AU1136" s="219" t="s">
        <v>90</v>
      </c>
      <c r="AV1136" s="12" t="s">
        <v>23</v>
      </c>
      <c r="AW1136" s="12" t="s">
        <v>41</v>
      </c>
      <c r="AX1136" s="12" t="s">
        <v>79</v>
      </c>
      <c r="AY1136" s="219" t="s">
        <v>151</v>
      </c>
    </row>
    <row r="1137" spans="2:65" s="13" customFormat="1" x14ac:dyDescent="0.3">
      <c r="B1137" s="220"/>
      <c r="C1137" s="221"/>
      <c r="D1137" s="222" t="s">
        <v>162</v>
      </c>
      <c r="E1137" s="223" t="s">
        <v>77</v>
      </c>
      <c r="F1137" s="224" t="s">
        <v>1198</v>
      </c>
      <c r="G1137" s="221"/>
      <c r="H1137" s="225">
        <v>5.67</v>
      </c>
      <c r="I1137" s="226"/>
      <c r="J1137" s="221"/>
      <c r="K1137" s="221"/>
      <c r="L1137" s="227"/>
      <c r="M1137" s="228"/>
      <c r="N1137" s="229"/>
      <c r="O1137" s="229"/>
      <c r="P1137" s="229"/>
      <c r="Q1137" s="229"/>
      <c r="R1137" s="229"/>
      <c r="S1137" s="229"/>
      <c r="T1137" s="230"/>
      <c r="AT1137" s="231" t="s">
        <v>162</v>
      </c>
      <c r="AU1137" s="231" t="s">
        <v>90</v>
      </c>
      <c r="AV1137" s="13" t="s">
        <v>90</v>
      </c>
      <c r="AW1137" s="13" t="s">
        <v>41</v>
      </c>
      <c r="AX1137" s="13" t="s">
        <v>23</v>
      </c>
      <c r="AY1137" s="231" t="s">
        <v>151</v>
      </c>
    </row>
    <row r="1138" spans="2:65" s="1" customFormat="1" ht="22.5" customHeight="1" x14ac:dyDescent="0.3">
      <c r="B1138" s="36"/>
      <c r="C1138" s="247" t="s">
        <v>1199</v>
      </c>
      <c r="D1138" s="247" t="s">
        <v>209</v>
      </c>
      <c r="E1138" s="248" t="s">
        <v>1200</v>
      </c>
      <c r="F1138" s="249" t="s">
        <v>1201</v>
      </c>
      <c r="G1138" s="250" t="s">
        <v>252</v>
      </c>
      <c r="H1138" s="251">
        <v>18.84</v>
      </c>
      <c r="I1138" s="252"/>
      <c r="J1138" s="253">
        <f>ROUND(I1138*H1138,2)</f>
        <v>0</v>
      </c>
      <c r="K1138" s="249" t="s">
        <v>157</v>
      </c>
      <c r="L1138" s="254"/>
      <c r="M1138" s="255" t="s">
        <v>77</v>
      </c>
      <c r="N1138" s="256" t="s">
        <v>50</v>
      </c>
      <c r="O1138" s="37"/>
      <c r="P1138" s="204">
        <f>O1138*H1138</f>
        <v>0</v>
      </c>
      <c r="Q1138" s="204">
        <v>5.4000000000000001E-4</v>
      </c>
      <c r="R1138" s="204">
        <f>Q1138*H1138</f>
        <v>1.01736E-2</v>
      </c>
      <c r="S1138" s="204">
        <v>0</v>
      </c>
      <c r="T1138" s="205">
        <f>S1138*H1138</f>
        <v>0</v>
      </c>
      <c r="AR1138" s="19" t="s">
        <v>437</v>
      </c>
      <c r="AT1138" s="19" t="s">
        <v>209</v>
      </c>
      <c r="AU1138" s="19" t="s">
        <v>90</v>
      </c>
      <c r="AY1138" s="19" t="s">
        <v>151</v>
      </c>
      <c r="BE1138" s="206">
        <f>IF(N1138="základní",J1138,0)</f>
        <v>0</v>
      </c>
      <c r="BF1138" s="206">
        <f>IF(N1138="snížená",J1138,0)</f>
        <v>0</v>
      </c>
      <c r="BG1138" s="206">
        <f>IF(N1138="zákl. přenesená",J1138,0)</f>
        <v>0</v>
      </c>
      <c r="BH1138" s="206">
        <f>IF(N1138="sníž. přenesená",J1138,0)</f>
        <v>0</v>
      </c>
      <c r="BI1138" s="206">
        <f>IF(N1138="nulová",J1138,0)</f>
        <v>0</v>
      </c>
      <c r="BJ1138" s="19" t="s">
        <v>90</v>
      </c>
      <c r="BK1138" s="206">
        <f>ROUND(I1138*H1138,2)</f>
        <v>0</v>
      </c>
      <c r="BL1138" s="19" t="s">
        <v>271</v>
      </c>
      <c r="BM1138" s="19" t="s">
        <v>1202</v>
      </c>
    </row>
    <row r="1139" spans="2:65" s="1" customFormat="1" ht="27" x14ac:dyDescent="0.3">
      <c r="B1139" s="36"/>
      <c r="C1139" s="58"/>
      <c r="D1139" s="207" t="s">
        <v>160</v>
      </c>
      <c r="E1139" s="58"/>
      <c r="F1139" s="208" t="s">
        <v>1203</v>
      </c>
      <c r="G1139" s="58"/>
      <c r="H1139" s="58"/>
      <c r="I1139" s="163"/>
      <c r="J1139" s="58"/>
      <c r="K1139" s="58"/>
      <c r="L1139" s="56"/>
      <c r="M1139" s="73"/>
      <c r="N1139" s="37"/>
      <c r="O1139" s="37"/>
      <c r="P1139" s="37"/>
      <c r="Q1139" s="37"/>
      <c r="R1139" s="37"/>
      <c r="S1139" s="37"/>
      <c r="T1139" s="74"/>
      <c r="AT1139" s="19" t="s">
        <v>160</v>
      </c>
      <c r="AU1139" s="19" t="s">
        <v>90</v>
      </c>
    </row>
    <row r="1140" spans="2:65" s="12" customFormat="1" x14ac:dyDescent="0.3">
      <c r="B1140" s="209"/>
      <c r="C1140" s="210"/>
      <c r="D1140" s="207" t="s">
        <v>162</v>
      </c>
      <c r="E1140" s="211" t="s">
        <v>77</v>
      </c>
      <c r="F1140" s="212" t="s">
        <v>738</v>
      </c>
      <c r="G1140" s="210"/>
      <c r="H1140" s="213" t="s">
        <v>77</v>
      </c>
      <c r="I1140" s="214"/>
      <c r="J1140" s="210"/>
      <c r="K1140" s="210"/>
      <c r="L1140" s="215"/>
      <c r="M1140" s="216"/>
      <c r="N1140" s="217"/>
      <c r="O1140" s="217"/>
      <c r="P1140" s="217"/>
      <c r="Q1140" s="217"/>
      <c r="R1140" s="217"/>
      <c r="S1140" s="217"/>
      <c r="T1140" s="218"/>
      <c r="AT1140" s="219" t="s">
        <v>162</v>
      </c>
      <c r="AU1140" s="219" t="s">
        <v>90</v>
      </c>
      <c r="AV1140" s="12" t="s">
        <v>23</v>
      </c>
      <c r="AW1140" s="12" t="s">
        <v>41</v>
      </c>
      <c r="AX1140" s="12" t="s">
        <v>79</v>
      </c>
      <c r="AY1140" s="219" t="s">
        <v>151</v>
      </c>
    </row>
    <row r="1141" spans="2:65" s="12" customFormat="1" x14ac:dyDescent="0.3">
      <c r="B1141" s="209"/>
      <c r="C1141" s="210"/>
      <c r="D1141" s="207" t="s">
        <v>162</v>
      </c>
      <c r="E1141" s="211" t="s">
        <v>77</v>
      </c>
      <c r="F1141" s="212" t="s">
        <v>1197</v>
      </c>
      <c r="G1141" s="210"/>
      <c r="H1141" s="213" t="s">
        <v>77</v>
      </c>
      <c r="I1141" s="214"/>
      <c r="J1141" s="210"/>
      <c r="K1141" s="210"/>
      <c r="L1141" s="215"/>
      <c r="M1141" s="216"/>
      <c r="N1141" s="217"/>
      <c r="O1141" s="217"/>
      <c r="P1141" s="217"/>
      <c r="Q1141" s="217"/>
      <c r="R1141" s="217"/>
      <c r="S1141" s="217"/>
      <c r="T1141" s="218"/>
      <c r="AT1141" s="219" t="s">
        <v>162</v>
      </c>
      <c r="AU1141" s="219" t="s">
        <v>90</v>
      </c>
      <c r="AV1141" s="12" t="s">
        <v>23</v>
      </c>
      <c r="AW1141" s="12" t="s">
        <v>41</v>
      </c>
      <c r="AX1141" s="12" t="s">
        <v>79</v>
      </c>
      <c r="AY1141" s="219" t="s">
        <v>151</v>
      </c>
    </row>
    <row r="1142" spans="2:65" s="13" customFormat="1" x14ac:dyDescent="0.3">
      <c r="B1142" s="220"/>
      <c r="C1142" s="221"/>
      <c r="D1142" s="207" t="s">
        <v>162</v>
      </c>
      <c r="E1142" s="232" t="s">
        <v>77</v>
      </c>
      <c r="F1142" s="233" t="s">
        <v>1204</v>
      </c>
      <c r="G1142" s="221"/>
      <c r="H1142" s="234">
        <v>11.34</v>
      </c>
      <c r="I1142" s="226"/>
      <c r="J1142" s="221"/>
      <c r="K1142" s="221"/>
      <c r="L1142" s="227"/>
      <c r="M1142" s="228"/>
      <c r="N1142" s="229"/>
      <c r="O1142" s="229"/>
      <c r="P1142" s="229"/>
      <c r="Q1142" s="229"/>
      <c r="R1142" s="229"/>
      <c r="S1142" s="229"/>
      <c r="T1142" s="230"/>
      <c r="AT1142" s="231" t="s">
        <v>162</v>
      </c>
      <c r="AU1142" s="231" t="s">
        <v>90</v>
      </c>
      <c r="AV1142" s="13" t="s">
        <v>90</v>
      </c>
      <c r="AW1142" s="13" t="s">
        <v>41</v>
      </c>
      <c r="AX1142" s="13" t="s">
        <v>79</v>
      </c>
      <c r="AY1142" s="231" t="s">
        <v>151</v>
      </c>
    </row>
    <row r="1143" spans="2:65" s="13" customFormat="1" x14ac:dyDescent="0.3">
      <c r="B1143" s="220"/>
      <c r="C1143" s="221"/>
      <c r="D1143" s="207" t="s">
        <v>162</v>
      </c>
      <c r="E1143" s="232" t="s">
        <v>77</v>
      </c>
      <c r="F1143" s="233" t="s">
        <v>1205</v>
      </c>
      <c r="G1143" s="221"/>
      <c r="H1143" s="234">
        <v>7.5</v>
      </c>
      <c r="I1143" s="226"/>
      <c r="J1143" s="221"/>
      <c r="K1143" s="221"/>
      <c r="L1143" s="227"/>
      <c r="M1143" s="228"/>
      <c r="N1143" s="229"/>
      <c r="O1143" s="229"/>
      <c r="P1143" s="229"/>
      <c r="Q1143" s="229"/>
      <c r="R1143" s="229"/>
      <c r="S1143" s="229"/>
      <c r="T1143" s="230"/>
      <c r="AT1143" s="231" t="s">
        <v>162</v>
      </c>
      <c r="AU1143" s="231" t="s">
        <v>90</v>
      </c>
      <c r="AV1143" s="13" t="s">
        <v>90</v>
      </c>
      <c r="AW1143" s="13" t="s">
        <v>41</v>
      </c>
      <c r="AX1143" s="13" t="s">
        <v>79</v>
      </c>
      <c r="AY1143" s="231" t="s">
        <v>151</v>
      </c>
    </row>
    <row r="1144" spans="2:65" s="14" customFormat="1" x14ac:dyDescent="0.3">
      <c r="B1144" s="235"/>
      <c r="C1144" s="236"/>
      <c r="D1144" s="222" t="s">
        <v>162</v>
      </c>
      <c r="E1144" s="237" t="s">
        <v>77</v>
      </c>
      <c r="F1144" s="238" t="s">
        <v>174</v>
      </c>
      <c r="G1144" s="236"/>
      <c r="H1144" s="239">
        <v>18.84</v>
      </c>
      <c r="I1144" s="240"/>
      <c r="J1144" s="236"/>
      <c r="K1144" s="236"/>
      <c r="L1144" s="241"/>
      <c r="M1144" s="242"/>
      <c r="N1144" s="243"/>
      <c r="O1144" s="243"/>
      <c r="P1144" s="243"/>
      <c r="Q1144" s="243"/>
      <c r="R1144" s="243"/>
      <c r="S1144" s="243"/>
      <c r="T1144" s="244"/>
      <c r="AT1144" s="245" t="s">
        <v>162</v>
      </c>
      <c r="AU1144" s="245" t="s">
        <v>90</v>
      </c>
      <c r="AV1144" s="14" t="s">
        <v>158</v>
      </c>
      <c r="AW1144" s="14" t="s">
        <v>41</v>
      </c>
      <c r="AX1144" s="14" t="s">
        <v>23</v>
      </c>
      <c r="AY1144" s="245" t="s">
        <v>151</v>
      </c>
    </row>
    <row r="1145" spans="2:65" s="1" customFormat="1" ht="22.5" customHeight="1" x14ac:dyDescent="0.3">
      <c r="B1145" s="36"/>
      <c r="C1145" s="195" t="s">
        <v>1206</v>
      </c>
      <c r="D1145" s="195" t="s">
        <v>153</v>
      </c>
      <c r="E1145" s="196" t="s">
        <v>1207</v>
      </c>
      <c r="F1145" s="197" t="s">
        <v>1208</v>
      </c>
      <c r="G1145" s="198" t="s">
        <v>156</v>
      </c>
      <c r="H1145" s="199">
        <v>5.67</v>
      </c>
      <c r="I1145" s="200"/>
      <c r="J1145" s="201">
        <f>ROUND(I1145*H1145,2)</f>
        <v>0</v>
      </c>
      <c r="K1145" s="197" t="s">
        <v>157</v>
      </c>
      <c r="L1145" s="56"/>
      <c r="M1145" s="202" t="s">
        <v>77</v>
      </c>
      <c r="N1145" s="203" t="s">
        <v>50</v>
      </c>
      <c r="O1145" s="37"/>
      <c r="P1145" s="204">
        <f>O1145*H1145</f>
        <v>0</v>
      </c>
      <c r="Q1145" s="204">
        <v>4.1439999999999999E-4</v>
      </c>
      <c r="R1145" s="204">
        <f>Q1145*H1145</f>
        <v>2.3496479999999998E-3</v>
      </c>
      <c r="S1145" s="204">
        <v>0</v>
      </c>
      <c r="T1145" s="205">
        <f>S1145*H1145</f>
        <v>0</v>
      </c>
      <c r="AR1145" s="19" t="s">
        <v>271</v>
      </c>
      <c r="AT1145" s="19" t="s">
        <v>153</v>
      </c>
      <c r="AU1145" s="19" t="s">
        <v>90</v>
      </c>
      <c r="AY1145" s="19" t="s">
        <v>151</v>
      </c>
      <c r="BE1145" s="206">
        <f>IF(N1145="základní",J1145,0)</f>
        <v>0</v>
      </c>
      <c r="BF1145" s="206">
        <f>IF(N1145="snížená",J1145,0)</f>
        <v>0</v>
      </c>
      <c r="BG1145" s="206">
        <f>IF(N1145="zákl. přenesená",J1145,0)</f>
        <v>0</v>
      </c>
      <c r="BH1145" s="206">
        <f>IF(N1145="sníž. přenesená",J1145,0)</f>
        <v>0</v>
      </c>
      <c r="BI1145" s="206">
        <f>IF(N1145="nulová",J1145,0)</f>
        <v>0</v>
      </c>
      <c r="BJ1145" s="19" t="s">
        <v>90</v>
      </c>
      <c r="BK1145" s="206">
        <f>ROUND(I1145*H1145,2)</f>
        <v>0</v>
      </c>
      <c r="BL1145" s="19" t="s">
        <v>271</v>
      </c>
      <c r="BM1145" s="19" t="s">
        <v>1209</v>
      </c>
    </row>
    <row r="1146" spans="2:65" s="1" customFormat="1" x14ac:dyDescent="0.3">
      <c r="B1146" s="36"/>
      <c r="C1146" s="58"/>
      <c r="D1146" s="207" t="s">
        <v>160</v>
      </c>
      <c r="E1146" s="58"/>
      <c r="F1146" s="208" t="s">
        <v>1210</v>
      </c>
      <c r="G1146" s="58"/>
      <c r="H1146" s="58"/>
      <c r="I1146" s="163"/>
      <c r="J1146" s="58"/>
      <c r="K1146" s="58"/>
      <c r="L1146" s="56"/>
      <c r="M1146" s="73"/>
      <c r="N1146" s="37"/>
      <c r="O1146" s="37"/>
      <c r="P1146" s="37"/>
      <c r="Q1146" s="37"/>
      <c r="R1146" s="37"/>
      <c r="S1146" s="37"/>
      <c r="T1146" s="74"/>
      <c r="AT1146" s="19" t="s">
        <v>160</v>
      </c>
      <c r="AU1146" s="19" t="s">
        <v>90</v>
      </c>
    </row>
    <row r="1147" spans="2:65" s="12" customFormat="1" x14ac:dyDescent="0.3">
      <c r="B1147" s="209"/>
      <c r="C1147" s="210"/>
      <c r="D1147" s="207" t="s">
        <v>162</v>
      </c>
      <c r="E1147" s="211" t="s">
        <v>77</v>
      </c>
      <c r="F1147" s="212" t="s">
        <v>738</v>
      </c>
      <c r="G1147" s="210"/>
      <c r="H1147" s="213" t="s">
        <v>77</v>
      </c>
      <c r="I1147" s="214"/>
      <c r="J1147" s="210"/>
      <c r="K1147" s="210"/>
      <c r="L1147" s="215"/>
      <c r="M1147" s="216"/>
      <c r="N1147" s="217"/>
      <c r="O1147" s="217"/>
      <c r="P1147" s="217"/>
      <c r="Q1147" s="217"/>
      <c r="R1147" s="217"/>
      <c r="S1147" s="217"/>
      <c r="T1147" s="218"/>
      <c r="AT1147" s="219" t="s">
        <v>162</v>
      </c>
      <c r="AU1147" s="219" t="s">
        <v>90</v>
      </c>
      <c r="AV1147" s="12" t="s">
        <v>23</v>
      </c>
      <c r="AW1147" s="12" t="s">
        <v>41</v>
      </c>
      <c r="AX1147" s="12" t="s">
        <v>79</v>
      </c>
      <c r="AY1147" s="219" t="s">
        <v>151</v>
      </c>
    </row>
    <row r="1148" spans="2:65" s="12" customFormat="1" x14ac:dyDescent="0.3">
      <c r="B1148" s="209"/>
      <c r="C1148" s="210"/>
      <c r="D1148" s="207" t="s">
        <v>162</v>
      </c>
      <c r="E1148" s="211" t="s">
        <v>77</v>
      </c>
      <c r="F1148" s="212" t="s">
        <v>1197</v>
      </c>
      <c r="G1148" s="210"/>
      <c r="H1148" s="213" t="s">
        <v>77</v>
      </c>
      <c r="I1148" s="214"/>
      <c r="J1148" s="210"/>
      <c r="K1148" s="210"/>
      <c r="L1148" s="215"/>
      <c r="M1148" s="216"/>
      <c r="N1148" s="217"/>
      <c r="O1148" s="217"/>
      <c r="P1148" s="217"/>
      <c r="Q1148" s="217"/>
      <c r="R1148" s="217"/>
      <c r="S1148" s="217"/>
      <c r="T1148" s="218"/>
      <c r="AT1148" s="219" t="s">
        <v>162</v>
      </c>
      <c r="AU1148" s="219" t="s">
        <v>90</v>
      </c>
      <c r="AV1148" s="12" t="s">
        <v>23</v>
      </c>
      <c r="AW1148" s="12" t="s">
        <v>41</v>
      </c>
      <c r="AX1148" s="12" t="s">
        <v>79</v>
      </c>
      <c r="AY1148" s="219" t="s">
        <v>151</v>
      </c>
    </row>
    <row r="1149" spans="2:65" s="13" customFormat="1" x14ac:dyDescent="0.3">
      <c r="B1149" s="220"/>
      <c r="C1149" s="221"/>
      <c r="D1149" s="222" t="s">
        <v>162</v>
      </c>
      <c r="E1149" s="223" t="s">
        <v>77</v>
      </c>
      <c r="F1149" s="224" t="s">
        <v>1198</v>
      </c>
      <c r="G1149" s="221"/>
      <c r="H1149" s="225">
        <v>5.67</v>
      </c>
      <c r="I1149" s="226"/>
      <c r="J1149" s="221"/>
      <c r="K1149" s="221"/>
      <c r="L1149" s="227"/>
      <c r="M1149" s="228"/>
      <c r="N1149" s="229"/>
      <c r="O1149" s="229"/>
      <c r="P1149" s="229"/>
      <c r="Q1149" s="229"/>
      <c r="R1149" s="229"/>
      <c r="S1149" s="229"/>
      <c r="T1149" s="230"/>
      <c r="AT1149" s="231" t="s">
        <v>162</v>
      </c>
      <c r="AU1149" s="231" t="s">
        <v>90</v>
      </c>
      <c r="AV1149" s="13" t="s">
        <v>90</v>
      </c>
      <c r="AW1149" s="13" t="s">
        <v>41</v>
      </c>
      <c r="AX1149" s="13" t="s">
        <v>23</v>
      </c>
      <c r="AY1149" s="231" t="s">
        <v>151</v>
      </c>
    </row>
    <row r="1150" spans="2:65" s="1" customFormat="1" ht="22.5" customHeight="1" x14ac:dyDescent="0.3">
      <c r="B1150" s="36"/>
      <c r="C1150" s="247" t="s">
        <v>1211</v>
      </c>
      <c r="D1150" s="247" t="s">
        <v>209</v>
      </c>
      <c r="E1150" s="248" t="s">
        <v>1212</v>
      </c>
      <c r="F1150" s="249" t="s">
        <v>1213</v>
      </c>
      <c r="G1150" s="250" t="s">
        <v>156</v>
      </c>
      <c r="H1150" s="251">
        <v>6.2370000000000001</v>
      </c>
      <c r="I1150" s="252"/>
      <c r="J1150" s="253">
        <f>ROUND(I1150*H1150,2)</f>
        <v>0</v>
      </c>
      <c r="K1150" s="249" t="s">
        <v>157</v>
      </c>
      <c r="L1150" s="254"/>
      <c r="M1150" s="255" t="s">
        <v>77</v>
      </c>
      <c r="N1150" s="256" t="s">
        <v>50</v>
      </c>
      <c r="O1150" s="37"/>
      <c r="P1150" s="204">
        <f>O1150*H1150</f>
        <v>0</v>
      </c>
      <c r="Q1150" s="204">
        <v>1.7000000000000001E-2</v>
      </c>
      <c r="R1150" s="204">
        <f>Q1150*H1150</f>
        <v>0.10602900000000001</v>
      </c>
      <c r="S1150" s="204">
        <v>0</v>
      </c>
      <c r="T1150" s="205">
        <f>S1150*H1150</f>
        <v>0</v>
      </c>
      <c r="AR1150" s="19" t="s">
        <v>437</v>
      </c>
      <c r="AT1150" s="19" t="s">
        <v>209</v>
      </c>
      <c r="AU1150" s="19" t="s">
        <v>90</v>
      </c>
      <c r="AY1150" s="19" t="s">
        <v>151</v>
      </c>
      <c r="BE1150" s="206">
        <f>IF(N1150="základní",J1150,0)</f>
        <v>0</v>
      </c>
      <c r="BF1150" s="206">
        <f>IF(N1150="snížená",J1150,0)</f>
        <v>0</v>
      </c>
      <c r="BG1150" s="206">
        <f>IF(N1150="zákl. přenesená",J1150,0)</f>
        <v>0</v>
      </c>
      <c r="BH1150" s="206">
        <f>IF(N1150="sníž. přenesená",J1150,0)</f>
        <v>0</v>
      </c>
      <c r="BI1150" s="206">
        <f>IF(N1150="nulová",J1150,0)</f>
        <v>0</v>
      </c>
      <c r="BJ1150" s="19" t="s">
        <v>90</v>
      </c>
      <c r="BK1150" s="206">
        <f>ROUND(I1150*H1150,2)</f>
        <v>0</v>
      </c>
      <c r="BL1150" s="19" t="s">
        <v>271</v>
      </c>
      <c r="BM1150" s="19" t="s">
        <v>1214</v>
      </c>
    </row>
    <row r="1151" spans="2:65" s="1" customFormat="1" x14ac:dyDescent="0.3">
      <c r="B1151" s="36"/>
      <c r="C1151" s="58"/>
      <c r="D1151" s="207" t="s">
        <v>160</v>
      </c>
      <c r="E1151" s="58"/>
      <c r="F1151" s="208" t="s">
        <v>1215</v>
      </c>
      <c r="G1151" s="58"/>
      <c r="H1151" s="58"/>
      <c r="I1151" s="163"/>
      <c r="J1151" s="58"/>
      <c r="K1151" s="58"/>
      <c r="L1151" s="56"/>
      <c r="M1151" s="73"/>
      <c r="N1151" s="37"/>
      <c r="O1151" s="37"/>
      <c r="P1151" s="37"/>
      <c r="Q1151" s="37"/>
      <c r="R1151" s="37"/>
      <c r="S1151" s="37"/>
      <c r="T1151" s="74"/>
      <c r="AT1151" s="19" t="s">
        <v>160</v>
      </c>
      <c r="AU1151" s="19" t="s">
        <v>90</v>
      </c>
    </row>
    <row r="1152" spans="2:65" s="13" customFormat="1" x14ac:dyDescent="0.3">
      <c r="B1152" s="220"/>
      <c r="C1152" s="221"/>
      <c r="D1152" s="222" t="s">
        <v>162</v>
      </c>
      <c r="E1152" s="221"/>
      <c r="F1152" s="224" t="s">
        <v>1216</v>
      </c>
      <c r="G1152" s="221"/>
      <c r="H1152" s="225">
        <v>6.2370000000000001</v>
      </c>
      <c r="I1152" s="226"/>
      <c r="J1152" s="221"/>
      <c r="K1152" s="221"/>
      <c r="L1152" s="227"/>
      <c r="M1152" s="228"/>
      <c r="N1152" s="229"/>
      <c r="O1152" s="229"/>
      <c r="P1152" s="229"/>
      <c r="Q1152" s="229"/>
      <c r="R1152" s="229"/>
      <c r="S1152" s="229"/>
      <c r="T1152" s="230"/>
      <c r="AT1152" s="231" t="s">
        <v>162</v>
      </c>
      <c r="AU1152" s="231" t="s">
        <v>90</v>
      </c>
      <c r="AV1152" s="13" t="s">
        <v>90</v>
      </c>
      <c r="AW1152" s="13" t="s">
        <v>4</v>
      </c>
      <c r="AX1152" s="13" t="s">
        <v>23</v>
      </c>
      <c r="AY1152" s="231" t="s">
        <v>151</v>
      </c>
    </row>
    <row r="1153" spans="2:65" s="1" customFormat="1" ht="22.5" customHeight="1" x14ac:dyDescent="0.3">
      <c r="B1153" s="36"/>
      <c r="C1153" s="195" t="s">
        <v>1217</v>
      </c>
      <c r="D1153" s="195" t="s">
        <v>153</v>
      </c>
      <c r="E1153" s="196" t="s">
        <v>1218</v>
      </c>
      <c r="F1153" s="197" t="s">
        <v>1219</v>
      </c>
      <c r="G1153" s="198" t="s">
        <v>959</v>
      </c>
      <c r="H1153" s="271"/>
      <c r="I1153" s="200"/>
      <c r="J1153" s="201">
        <f>ROUND(I1153*H1153,2)</f>
        <v>0</v>
      </c>
      <c r="K1153" s="197" t="s">
        <v>157</v>
      </c>
      <c r="L1153" s="56"/>
      <c r="M1153" s="202" t="s">
        <v>77</v>
      </c>
      <c r="N1153" s="203" t="s">
        <v>50</v>
      </c>
      <c r="O1153" s="37"/>
      <c r="P1153" s="204">
        <f>O1153*H1153</f>
        <v>0</v>
      </c>
      <c r="Q1153" s="204">
        <v>0</v>
      </c>
      <c r="R1153" s="204">
        <f>Q1153*H1153</f>
        <v>0</v>
      </c>
      <c r="S1153" s="204">
        <v>0</v>
      </c>
      <c r="T1153" s="205">
        <f>S1153*H1153</f>
        <v>0</v>
      </c>
      <c r="AR1153" s="19" t="s">
        <v>271</v>
      </c>
      <c r="AT1153" s="19" t="s">
        <v>153</v>
      </c>
      <c r="AU1153" s="19" t="s">
        <v>90</v>
      </c>
      <c r="AY1153" s="19" t="s">
        <v>151</v>
      </c>
      <c r="BE1153" s="206">
        <f>IF(N1153="základní",J1153,0)</f>
        <v>0</v>
      </c>
      <c r="BF1153" s="206">
        <f>IF(N1153="snížená",J1153,0)</f>
        <v>0</v>
      </c>
      <c r="BG1153" s="206">
        <f>IF(N1153="zákl. přenesená",J1153,0)</f>
        <v>0</v>
      </c>
      <c r="BH1153" s="206">
        <f>IF(N1153="sníž. přenesená",J1153,0)</f>
        <v>0</v>
      </c>
      <c r="BI1153" s="206">
        <f>IF(N1153="nulová",J1153,0)</f>
        <v>0</v>
      </c>
      <c r="BJ1153" s="19" t="s">
        <v>90</v>
      </c>
      <c r="BK1153" s="206">
        <f>ROUND(I1153*H1153,2)</f>
        <v>0</v>
      </c>
      <c r="BL1153" s="19" t="s">
        <v>271</v>
      </c>
      <c r="BM1153" s="19" t="s">
        <v>1220</v>
      </c>
    </row>
    <row r="1154" spans="2:65" s="1" customFormat="1" ht="27" x14ac:dyDescent="0.3">
      <c r="B1154" s="36"/>
      <c r="C1154" s="58"/>
      <c r="D1154" s="207" t="s">
        <v>160</v>
      </c>
      <c r="E1154" s="58"/>
      <c r="F1154" s="208" t="s">
        <v>1221</v>
      </c>
      <c r="G1154" s="58"/>
      <c r="H1154" s="58"/>
      <c r="I1154" s="163"/>
      <c r="J1154" s="58"/>
      <c r="K1154" s="58"/>
      <c r="L1154" s="56"/>
      <c r="M1154" s="73"/>
      <c r="N1154" s="37"/>
      <c r="O1154" s="37"/>
      <c r="P1154" s="37"/>
      <c r="Q1154" s="37"/>
      <c r="R1154" s="37"/>
      <c r="S1154" s="37"/>
      <c r="T1154" s="74"/>
      <c r="AT1154" s="19" t="s">
        <v>160</v>
      </c>
      <c r="AU1154" s="19" t="s">
        <v>90</v>
      </c>
    </row>
    <row r="1155" spans="2:65" s="11" customFormat="1" ht="29.85" customHeight="1" x14ac:dyDescent="0.3">
      <c r="B1155" s="178"/>
      <c r="C1155" s="179"/>
      <c r="D1155" s="192" t="s">
        <v>78</v>
      </c>
      <c r="E1155" s="193" t="s">
        <v>1222</v>
      </c>
      <c r="F1155" s="193" t="s">
        <v>1223</v>
      </c>
      <c r="G1155" s="179"/>
      <c r="H1155" s="179"/>
      <c r="I1155" s="182"/>
      <c r="J1155" s="194">
        <f>BK1155</f>
        <v>0</v>
      </c>
      <c r="K1155" s="179"/>
      <c r="L1155" s="184"/>
      <c r="M1155" s="185"/>
      <c r="N1155" s="186"/>
      <c r="O1155" s="186"/>
      <c r="P1155" s="187">
        <f>SUM(P1156:P1224)</f>
        <v>0</v>
      </c>
      <c r="Q1155" s="186"/>
      <c r="R1155" s="187">
        <f>SUM(R1156:R1224)</f>
        <v>0.57938437399999998</v>
      </c>
      <c r="S1155" s="186"/>
      <c r="T1155" s="188">
        <f>SUM(T1156:T1224)</f>
        <v>0.55235662000000008</v>
      </c>
      <c r="AR1155" s="189" t="s">
        <v>90</v>
      </c>
      <c r="AT1155" s="190" t="s">
        <v>78</v>
      </c>
      <c r="AU1155" s="190" t="s">
        <v>23</v>
      </c>
      <c r="AY1155" s="189" t="s">
        <v>151</v>
      </c>
      <c r="BK1155" s="191">
        <f>SUM(BK1156:BK1224)</f>
        <v>0</v>
      </c>
    </row>
    <row r="1156" spans="2:65" s="1" customFormat="1" ht="22.5" customHeight="1" x14ac:dyDescent="0.3">
      <c r="B1156" s="36"/>
      <c r="C1156" s="195" t="s">
        <v>1224</v>
      </c>
      <c r="D1156" s="195" t="s">
        <v>153</v>
      </c>
      <c r="E1156" s="196" t="s">
        <v>1225</v>
      </c>
      <c r="F1156" s="197" t="s">
        <v>1226</v>
      </c>
      <c r="G1156" s="198" t="s">
        <v>156</v>
      </c>
      <c r="H1156" s="199">
        <v>6.9980000000000002</v>
      </c>
      <c r="I1156" s="200"/>
      <c r="J1156" s="201">
        <f>ROUND(I1156*H1156,2)</f>
        <v>0</v>
      </c>
      <c r="K1156" s="197" t="s">
        <v>157</v>
      </c>
      <c r="L1156" s="56"/>
      <c r="M1156" s="202" t="s">
        <v>77</v>
      </c>
      <c r="N1156" s="203" t="s">
        <v>50</v>
      </c>
      <c r="O1156" s="37"/>
      <c r="P1156" s="204">
        <f>O1156*H1156</f>
        <v>0</v>
      </c>
      <c r="Q1156" s="204">
        <v>0</v>
      </c>
      <c r="R1156" s="204">
        <f>Q1156*H1156</f>
        <v>0</v>
      </c>
      <c r="S1156" s="204">
        <v>5.94E-3</v>
      </c>
      <c r="T1156" s="205">
        <f>S1156*H1156</f>
        <v>4.156812E-2</v>
      </c>
      <c r="AR1156" s="19" t="s">
        <v>271</v>
      </c>
      <c r="AT1156" s="19" t="s">
        <v>153</v>
      </c>
      <c r="AU1156" s="19" t="s">
        <v>90</v>
      </c>
      <c r="AY1156" s="19" t="s">
        <v>151</v>
      </c>
      <c r="BE1156" s="206">
        <f>IF(N1156="základní",J1156,0)</f>
        <v>0</v>
      </c>
      <c r="BF1156" s="206">
        <f>IF(N1156="snížená",J1156,0)</f>
        <v>0</v>
      </c>
      <c r="BG1156" s="206">
        <f>IF(N1156="zákl. přenesená",J1156,0)</f>
        <v>0</v>
      </c>
      <c r="BH1156" s="206">
        <f>IF(N1156="sníž. přenesená",J1156,0)</f>
        <v>0</v>
      </c>
      <c r="BI1156" s="206">
        <f>IF(N1156="nulová",J1156,0)</f>
        <v>0</v>
      </c>
      <c r="BJ1156" s="19" t="s">
        <v>90</v>
      </c>
      <c r="BK1156" s="206">
        <f>ROUND(I1156*H1156,2)</f>
        <v>0</v>
      </c>
      <c r="BL1156" s="19" t="s">
        <v>271</v>
      </c>
      <c r="BM1156" s="19" t="s">
        <v>1227</v>
      </c>
    </row>
    <row r="1157" spans="2:65" s="1" customFormat="1" x14ac:dyDescent="0.3">
      <c r="B1157" s="36"/>
      <c r="C1157" s="58"/>
      <c r="D1157" s="207" t="s">
        <v>160</v>
      </c>
      <c r="E1157" s="58"/>
      <c r="F1157" s="208" t="s">
        <v>1228</v>
      </c>
      <c r="G1157" s="58"/>
      <c r="H1157" s="58"/>
      <c r="I1157" s="163"/>
      <c r="J1157" s="58"/>
      <c r="K1157" s="58"/>
      <c r="L1157" s="56"/>
      <c r="M1157" s="73"/>
      <c r="N1157" s="37"/>
      <c r="O1157" s="37"/>
      <c r="P1157" s="37"/>
      <c r="Q1157" s="37"/>
      <c r="R1157" s="37"/>
      <c r="S1157" s="37"/>
      <c r="T1157" s="74"/>
      <c r="AT1157" s="19" t="s">
        <v>160</v>
      </c>
      <c r="AU1157" s="19" t="s">
        <v>90</v>
      </c>
    </row>
    <row r="1158" spans="2:65" s="12" customFormat="1" x14ac:dyDescent="0.3">
      <c r="B1158" s="209"/>
      <c r="C1158" s="210"/>
      <c r="D1158" s="207" t="s">
        <v>162</v>
      </c>
      <c r="E1158" s="211" t="s">
        <v>77</v>
      </c>
      <c r="F1158" s="212" t="s">
        <v>1229</v>
      </c>
      <c r="G1158" s="210"/>
      <c r="H1158" s="213" t="s">
        <v>77</v>
      </c>
      <c r="I1158" s="214"/>
      <c r="J1158" s="210"/>
      <c r="K1158" s="210"/>
      <c r="L1158" s="215"/>
      <c r="M1158" s="216"/>
      <c r="N1158" s="217"/>
      <c r="O1158" s="217"/>
      <c r="P1158" s="217"/>
      <c r="Q1158" s="217"/>
      <c r="R1158" s="217"/>
      <c r="S1158" s="217"/>
      <c r="T1158" s="218"/>
      <c r="AT1158" s="219" t="s">
        <v>162</v>
      </c>
      <c r="AU1158" s="219" t="s">
        <v>90</v>
      </c>
      <c r="AV1158" s="12" t="s">
        <v>23</v>
      </c>
      <c r="AW1158" s="12" t="s">
        <v>41</v>
      </c>
      <c r="AX1158" s="12" t="s">
        <v>79</v>
      </c>
      <c r="AY1158" s="219" t="s">
        <v>151</v>
      </c>
    </row>
    <row r="1159" spans="2:65" s="12" customFormat="1" x14ac:dyDescent="0.3">
      <c r="B1159" s="209"/>
      <c r="C1159" s="210"/>
      <c r="D1159" s="207" t="s">
        <v>162</v>
      </c>
      <c r="E1159" s="211" t="s">
        <v>77</v>
      </c>
      <c r="F1159" s="212" t="s">
        <v>1230</v>
      </c>
      <c r="G1159" s="210"/>
      <c r="H1159" s="213" t="s">
        <v>77</v>
      </c>
      <c r="I1159" s="214"/>
      <c r="J1159" s="210"/>
      <c r="K1159" s="210"/>
      <c r="L1159" s="215"/>
      <c r="M1159" s="216"/>
      <c r="N1159" s="217"/>
      <c r="O1159" s="217"/>
      <c r="P1159" s="217"/>
      <c r="Q1159" s="217"/>
      <c r="R1159" s="217"/>
      <c r="S1159" s="217"/>
      <c r="T1159" s="218"/>
      <c r="AT1159" s="219" t="s">
        <v>162</v>
      </c>
      <c r="AU1159" s="219" t="s">
        <v>90</v>
      </c>
      <c r="AV1159" s="12" t="s">
        <v>23</v>
      </c>
      <c r="AW1159" s="12" t="s">
        <v>41</v>
      </c>
      <c r="AX1159" s="12" t="s">
        <v>79</v>
      </c>
      <c r="AY1159" s="219" t="s">
        <v>151</v>
      </c>
    </row>
    <row r="1160" spans="2:65" s="13" customFormat="1" x14ac:dyDescent="0.3">
      <c r="B1160" s="220"/>
      <c r="C1160" s="221"/>
      <c r="D1160" s="207" t="s">
        <v>162</v>
      </c>
      <c r="E1160" s="232" t="s">
        <v>77</v>
      </c>
      <c r="F1160" s="233" t="s">
        <v>747</v>
      </c>
      <c r="G1160" s="221"/>
      <c r="H1160" s="234">
        <v>6.048</v>
      </c>
      <c r="I1160" s="226"/>
      <c r="J1160" s="221"/>
      <c r="K1160" s="221"/>
      <c r="L1160" s="227"/>
      <c r="M1160" s="228"/>
      <c r="N1160" s="229"/>
      <c r="O1160" s="229"/>
      <c r="P1160" s="229"/>
      <c r="Q1160" s="229"/>
      <c r="R1160" s="229"/>
      <c r="S1160" s="229"/>
      <c r="T1160" s="230"/>
      <c r="AT1160" s="231" t="s">
        <v>162</v>
      </c>
      <c r="AU1160" s="231" t="s">
        <v>90</v>
      </c>
      <c r="AV1160" s="13" t="s">
        <v>90</v>
      </c>
      <c r="AW1160" s="13" t="s">
        <v>41</v>
      </c>
      <c r="AX1160" s="13" t="s">
        <v>79</v>
      </c>
      <c r="AY1160" s="231" t="s">
        <v>151</v>
      </c>
    </row>
    <row r="1161" spans="2:65" s="12" customFormat="1" x14ac:dyDescent="0.3">
      <c r="B1161" s="209"/>
      <c r="C1161" s="210"/>
      <c r="D1161" s="207" t="s">
        <v>162</v>
      </c>
      <c r="E1161" s="211" t="s">
        <v>77</v>
      </c>
      <c r="F1161" s="212" t="s">
        <v>1231</v>
      </c>
      <c r="G1161" s="210"/>
      <c r="H1161" s="213" t="s">
        <v>77</v>
      </c>
      <c r="I1161" s="214"/>
      <c r="J1161" s="210"/>
      <c r="K1161" s="210"/>
      <c r="L1161" s="215"/>
      <c r="M1161" s="216"/>
      <c r="N1161" s="217"/>
      <c r="O1161" s="217"/>
      <c r="P1161" s="217"/>
      <c r="Q1161" s="217"/>
      <c r="R1161" s="217"/>
      <c r="S1161" s="217"/>
      <c r="T1161" s="218"/>
      <c r="AT1161" s="219" t="s">
        <v>162</v>
      </c>
      <c r="AU1161" s="219" t="s">
        <v>90</v>
      </c>
      <c r="AV1161" s="12" t="s">
        <v>23</v>
      </c>
      <c r="AW1161" s="12" t="s">
        <v>41</v>
      </c>
      <c r="AX1161" s="12" t="s">
        <v>79</v>
      </c>
      <c r="AY1161" s="219" t="s">
        <v>151</v>
      </c>
    </row>
    <row r="1162" spans="2:65" s="13" customFormat="1" x14ac:dyDescent="0.3">
      <c r="B1162" s="220"/>
      <c r="C1162" s="221"/>
      <c r="D1162" s="207" t="s">
        <v>162</v>
      </c>
      <c r="E1162" s="232" t="s">
        <v>77</v>
      </c>
      <c r="F1162" s="233" t="s">
        <v>1232</v>
      </c>
      <c r="G1162" s="221"/>
      <c r="H1162" s="234">
        <v>0.95</v>
      </c>
      <c r="I1162" s="226"/>
      <c r="J1162" s="221"/>
      <c r="K1162" s="221"/>
      <c r="L1162" s="227"/>
      <c r="M1162" s="228"/>
      <c r="N1162" s="229"/>
      <c r="O1162" s="229"/>
      <c r="P1162" s="229"/>
      <c r="Q1162" s="229"/>
      <c r="R1162" s="229"/>
      <c r="S1162" s="229"/>
      <c r="T1162" s="230"/>
      <c r="AT1162" s="231" t="s">
        <v>162</v>
      </c>
      <c r="AU1162" s="231" t="s">
        <v>90</v>
      </c>
      <c r="AV1162" s="13" t="s">
        <v>90</v>
      </c>
      <c r="AW1162" s="13" t="s">
        <v>41</v>
      </c>
      <c r="AX1162" s="13" t="s">
        <v>79</v>
      </c>
      <c r="AY1162" s="231" t="s">
        <v>151</v>
      </c>
    </row>
    <row r="1163" spans="2:65" s="14" customFormat="1" x14ac:dyDescent="0.3">
      <c r="B1163" s="235"/>
      <c r="C1163" s="236"/>
      <c r="D1163" s="222" t="s">
        <v>162</v>
      </c>
      <c r="E1163" s="237" t="s">
        <v>77</v>
      </c>
      <c r="F1163" s="238" t="s">
        <v>174</v>
      </c>
      <c r="G1163" s="236"/>
      <c r="H1163" s="239">
        <v>6.9980000000000002</v>
      </c>
      <c r="I1163" s="240"/>
      <c r="J1163" s="236"/>
      <c r="K1163" s="236"/>
      <c r="L1163" s="241"/>
      <c r="M1163" s="242"/>
      <c r="N1163" s="243"/>
      <c r="O1163" s="243"/>
      <c r="P1163" s="243"/>
      <c r="Q1163" s="243"/>
      <c r="R1163" s="243"/>
      <c r="S1163" s="243"/>
      <c r="T1163" s="244"/>
      <c r="AT1163" s="245" t="s">
        <v>162</v>
      </c>
      <c r="AU1163" s="245" t="s">
        <v>90</v>
      </c>
      <c r="AV1163" s="14" t="s">
        <v>158</v>
      </c>
      <c r="AW1163" s="14" t="s">
        <v>41</v>
      </c>
      <c r="AX1163" s="14" t="s">
        <v>23</v>
      </c>
      <c r="AY1163" s="245" t="s">
        <v>151</v>
      </c>
    </row>
    <row r="1164" spans="2:65" s="1" customFormat="1" ht="22.5" customHeight="1" x14ac:dyDescent="0.3">
      <c r="B1164" s="36"/>
      <c r="C1164" s="195" t="s">
        <v>1233</v>
      </c>
      <c r="D1164" s="195" t="s">
        <v>153</v>
      </c>
      <c r="E1164" s="196" t="s">
        <v>1234</v>
      </c>
      <c r="F1164" s="197" t="s">
        <v>1235</v>
      </c>
      <c r="G1164" s="198" t="s">
        <v>252</v>
      </c>
      <c r="H1164" s="199">
        <v>41.6</v>
      </c>
      <c r="I1164" s="200"/>
      <c r="J1164" s="201">
        <f>ROUND(I1164*H1164,2)</f>
        <v>0</v>
      </c>
      <c r="K1164" s="197" t="s">
        <v>157</v>
      </c>
      <c r="L1164" s="56"/>
      <c r="M1164" s="202" t="s">
        <v>77</v>
      </c>
      <c r="N1164" s="203" t="s">
        <v>50</v>
      </c>
      <c r="O1164" s="37"/>
      <c r="P1164" s="204">
        <f>O1164*H1164</f>
        <v>0</v>
      </c>
      <c r="Q1164" s="204">
        <v>0</v>
      </c>
      <c r="R1164" s="204">
        <f>Q1164*H1164</f>
        <v>0</v>
      </c>
      <c r="S1164" s="204">
        <v>1.7700000000000001E-3</v>
      </c>
      <c r="T1164" s="205">
        <f>S1164*H1164</f>
        <v>7.3632000000000003E-2</v>
      </c>
      <c r="AR1164" s="19" t="s">
        <v>271</v>
      </c>
      <c r="AT1164" s="19" t="s">
        <v>153</v>
      </c>
      <c r="AU1164" s="19" t="s">
        <v>90</v>
      </c>
      <c r="AY1164" s="19" t="s">
        <v>151</v>
      </c>
      <c r="BE1164" s="206">
        <f>IF(N1164="základní",J1164,0)</f>
        <v>0</v>
      </c>
      <c r="BF1164" s="206">
        <f>IF(N1164="snížená",J1164,0)</f>
        <v>0</v>
      </c>
      <c r="BG1164" s="206">
        <f>IF(N1164="zákl. přenesená",J1164,0)</f>
        <v>0</v>
      </c>
      <c r="BH1164" s="206">
        <f>IF(N1164="sníž. přenesená",J1164,0)</f>
        <v>0</v>
      </c>
      <c r="BI1164" s="206">
        <f>IF(N1164="nulová",J1164,0)</f>
        <v>0</v>
      </c>
      <c r="BJ1164" s="19" t="s">
        <v>90</v>
      </c>
      <c r="BK1164" s="206">
        <f>ROUND(I1164*H1164,2)</f>
        <v>0</v>
      </c>
      <c r="BL1164" s="19" t="s">
        <v>271</v>
      </c>
      <c r="BM1164" s="19" t="s">
        <v>1236</v>
      </c>
    </row>
    <row r="1165" spans="2:65" s="1" customFormat="1" x14ac:dyDescent="0.3">
      <c r="B1165" s="36"/>
      <c r="C1165" s="58"/>
      <c r="D1165" s="207" t="s">
        <v>160</v>
      </c>
      <c r="E1165" s="58"/>
      <c r="F1165" s="208" t="s">
        <v>1237</v>
      </c>
      <c r="G1165" s="58"/>
      <c r="H1165" s="58"/>
      <c r="I1165" s="163"/>
      <c r="J1165" s="58"/>
      <c r="K1165" s="58"/>
      <c r="L1165" s="56"/>
      <c r="M1165" s="73"/>
      <c r="N1165" s="37"/>
      <c r="O1165" s="37"/>
      <c r="P1165" s="37"/>
      <c r="Q1165" s="37"/>
      <c r="R1165" s="37"/>
      <c r="S1165" s="37"/>
      <c r="T1165" s="74"/>
      <c r="AT1165" s="19" t="s">
        <v>160</v>
      </c>
      <c r="AU1165" s="19" t="s">
        <v>90</v>
      </c>
    </row>
    <row r="1166" spans="2:65" s="12" customFormat="1" x14ac:dyDescent="0.3">
      <c r="B1166" s="209"/>
      <c r="C1166" s="210"/>
      <c r="D1166" s="207" t="s">
        <v>162</v>
      </c>
      <c r="E1166" s="211" t="s">
        <v>77</v>
      </c>
      <c r="F1166" s="212" t="s">
        <v>163</v>
      </c>
      <c r="G1166" s="210"/>
      <c r="H1166" s="213" t="s">
        <v>77</v>
      </c>
      <c r="I1166" s="214"/>
      <c r="J1166" s="210"/>
      <c r="K1166" s="210"/>
      <c r="L1166" s="215"/>
      <c r="M1166" s="216"/>
      <c r="N1166" s="217"/>
      <c r="O1166" s="217"/>
      <c r="P1166" s="217"/>
      <c r="Q1166" s="217"/>
      <c r="R1166" s="217"/>
      <c r="S1166" s="217"/>
      <c r="T1166" s="218"/>
      <c r="AT1166" s="219" t="s">
        <v>162</v>
      </c>
      <c r="AU1166" s="219" t="s">
        <v>90</v>
      </c>
      <c r="AV1166" s="12" t="s">
        <v>23</v>
      </c>
      <c r="AW1166" s="12" t="s">
        <v>41</v>
      </c>
      <c r="AX1166" s="12" t="s">
        <v>79</v>
      </c>
      <c r="AY1166" s="219" t="s">
        <v>151</v>
      </c>
    </row>
    <row r="1167" spans="2:65" s="12" customFormat="1" x14ac:dyDescent="0.3">
      <c r="B1167" s="209"/>
      <c r="C1167" s="210"/>
      <c r="D1167" s="207" t="s">
        <v>162</v>
      </c>
      <c r="E1167" s="211" t="s">
        <v>77</v>
      </c>
      <c r="F1167" s="212" t="s">
        <v>1238</v>
      </c>
      <c r="G1167" s="210"/>
      <c r="H1167" s="213" t="s">
        <v>77</v>
      </c>
      <c r="I1167" s="214"/>
      <c r="J1167" s="210"/>
      <c r="K1167" s="210"/>
      <c r="L1167" s="215"/>
      <c r="M1167" s="216"/>
      <c r="N1167" s="217"/>
      <c r="O1167" s="217"/>
      <c r="P1167" s="217"/>
      <c r="Q1167" s="217"/>
      <c r="R1167" s="217"/>
      <c r="S1167" s="217"/>
      <c r="T1167" s="218"/>
      <c r="AT1167" s="219" t="s">
        <v>162</v>
      </c>
      <c r="AU1167" s="219" t="s">
        <v>90</v>
      </c>
      <c r="AV1167" s="12" t="s">
        <v>23</v>
      </c>
      <c r="AW1167" s="12" t="s">
        <v>41</v>
      </c>
      <c r="AX1167" s="12" t="s">
        <v>79</v>
      </c>
      <c r="AY1167" s="219" t="s">
        <v>151</v>
      </c>
    </row>
    <row r="1168" spans="2:65" s="13" customFormat="1" x14ac:dyDescent="0.3">
      <c r="B1168" s="220"/>
      <c r="C1168" s="221"/>
      <c r="D1168" s="222" t="s">
        <v>162</v>
      </c>
      <c r="E1168" s="223" t="s">
        <v>77</v>
      </c>
      <c r="F1168" s="224" t="s">
        <v>1239</v>
      </c>
      <c r="G1168" s="221"/>
      <c r="H1168" s="225">
        <v>41.6</v>
      </c>
      <c r="I1168" s="226"/>
      <c r="J1168" s="221"/>
      <c r="K1168" s="221"/>
      <c r="L1168" s="227"/>
      <c r="M1168" s="228"/>
      <c r="N1168" s="229"/>
      <c r="O1168" s="229"/>
      <c r="P1168" s="229"/>
      <c r="Q1168" s="229"/>
      <c r="R1168" s="229"/>
      <c r="S1168" s="229"/>
      <c r="T1168" s="230"/>
      <c r="AT1168" s="231" t="s">
        <v>162</v>
      </c>
      <c r="AU1168" s="231" t="s">
        <v>90</v>
      </c>
      <c r="AV1168" s="13" t="s">
        <v>90</v>
      </c>
      <c r="AW1168" s="13" t="s">
        <v>41</v>
      </c>
      <c r="AX1168" s="13" t="s">
        <v>23</v>
      </c>
      <c r="AY1168" s="231" t="s">
        <v>151</v>
      </c>
    </row>
    <row r="1169" spans="2:65" s="1" customFormat="1" ht="22.5" customHeight="1" x14ac:dyDescent="0.3">
      <c r="B1169" s="36"/>
      <c r="C1169" s="195" t="s">
        <v>1240</v>
      </c>
      <c r="D1169" s="195" t="s">
        <v>153</v>
      </c>
      <c r="E1169" s="196" t="s">
        <v>1241</v>
      </c>
      <c r="F1169" s="197" t="s">
        <v>1242</v>
      </c>
      <c r="G1169" s="198" t="s">
        <v>252</v>
      </c>
      <c r="H1169" s="199">
        <v>65.55</v>
      </c>
      <c r="I1169" s="200"/>
      <c r="J1169" s="201">
        <f>ROUND(I1169*H1169,2)</f>
        <v>0</v>
      </c>
      <c r="K1169" s="197" t="s">
        <v>157</v>
      </c>
      <c r="L1169" s="56"/>
      <c r="M1169" s="202" t="s">
        <v>77</v>
      </c>
      <c r="N1169" s="203" t="s">
        <v>50</v>
      </c>
      <c r="O1169" s="37"/>
      <c r="P1169" s="204">
        <f>O1169*H1169</f>
        <v>0</v>
      </c>
      <c r="Q1169" s="204">
        <v>0</v>
      </c>
      <c r="R1169" s="204">
        <f>Q1169*H1169</f>
        <v>0</v>
      </c>
      <c r="S1169" s="204">
        <v>1.91E-3</v>
      </c>
      <c r="T1169" s="205">
        <f>S1169*H1169</f>
        <v>0.12520049999999999</v>
      </c>
      <c r="AR1169" s="19" t="s">
        <v>271</v>
      </c>
      <c r="AT1169" s="19" t="s">
        <v>153</v>
      </c>
      <c r="AU1169" s="19" t="s">
        <v>90</v>
      </c>
      <c r="AY1169" s="19" t="s">
        <v>151</v>
      </c>
      <c r="BE1169" s="206">
        <f>IF(N1169="základní",J1169,0)</f>
        <v>0</v>
      </c>
      <c r="BF1169" s="206">
        <f>IF(N1169="snížená",J1169,0)</f>
        <v>0</v>
      </c>
      <c r="BG1169" s="206">
        <f>IF(N1169="zákl. přenesená",J1169,0)</f>
        <v>0</v>
      </c>
      <c r="BH1169" s="206">
        <f>IF(N1169="sníž. přenesená",J1169,0)</f>
        <v>0</v>
      </c>
      <c r="BI1169" s="206">
        <f>IF(N1169="nulová",J1169,0)</f>
        <v>0</v>
      </c>
      <c r="BJ1169" s="19" t="s">
        <v>90</v>
      </c>
      <c r="BK1169" s="206">
        <f>ROUND(I1169*H1169,2)</f>
        <v>0</v>
      </c>
      <c r="BL1169" s="19" t="s">
        <v>271</v>
      </c>
      <c r="BM1169" s="19" t="s">
        <v>1243</v>
      </c>
    </row>
    <row r="1170" spans="2:65" s="1" customFormat="1" x14ac:dyDescent="0.3">
      <c r="B1170" s="36"/>
      <c r="C1170" s="58"/>
      <c r="D1170" s="207" t="s">
        <v>160</v>
      </c>
      <c r="E1170" s="58"/>
      <c r="F1170" s="208" t="s">
        <v>1244</v>
      </c>
      <c r="G1170" s="58"/>
      <c r="H1170" s="58"/>
      <c r="I1170" s="163"/>
      <c r="J1170" s="58"/>
      <c r="K1170" s="58"/>
      <c r="L1170" s="56"/>
      <c r="M1170" s="73"/>
      <c r="N1170" s="37"/>
      <c r="O1170" s="37"/>
      <c r="P1170" s="37"/>
      <c r="Q1170" s="37"/>
      <c r="R1170" s="37"/>
      <c r="S1170" s="37"/>
      <c r="T1170" s="74"/>
      <c r="AT1170" s="19" t="s">
        <v>160</v>
      </c>
      <c r="AU1170" s="19" t="s">
        <v>90</v>
      </c>
    </row>
    <row r="1171" spans="2:65" s="12" customFormat="1" x14ac:dyDescent="0.3">
      <c r="B1171" s="209"/>
      <c r="C1171" s="210"/>
      <c r="D1171" s="207" t="s">
        <v>162</v>
      </c>
      <c r="E1171" s="211" t="s">
        <v>77</v>
      </c>
      <c r="F1171" s="212" t="s">
        <v>1229</v>
      </c>
      <c r="G1171" s="210"/>
      <c r="H1171" s="213" t="s">
        <v>77</v>
      </c>
      <c r="I1171" s="214"/>
      <c r="J1171" s="210"/>
      <c r="K1171" s="210"/>
      <c r="L1171" s="215"/>
      <c r="M1171" s="216"/>
      <c r="N1171" s="217"/>
      <c r="O1171" s="217"/>
      <c r="P1171" s="217"/>
      <c r="Q1171" s="217"/>
      <c r="R1171" s="217"/>
      <c r="S1171" s="217"/>
      <c r="T1171" s="218"/>
      <c r="AT1171" s="219" t="s">
        <v>162</v>
      </c>
      <c r="AU1171" s="219" t="s">
        <v>90</v>
      </c>
      <c r="AV1171" s="12" t="s">
        <v>23</v>
      </c>
      <c r="AW1171" s="12" t="s">
        <v>41</v>
      </c>
      <c r="AX1171" s="12" t="s">
        <v>79</v>
      </c>
      <c r="AY1171" s="219" t="s">
        <v>151</v>
      </c>
    </row>
    <row r="1172" spans="2:65" s="13" customFormat="1" x14ac:dyDescent="0.3">
      <c r="B1172" s="220"/>
      <c r="C1172" s="221"/>
      <c r="D1172" s="222" t="s">
        <v>162</v>
      </c>
      <c r="E1172" s="223" t="s">
        <v>77</v>
      </c>
      <c r="F1172" s="224" t="s">
        <v>987</v>
      </c>
      <c r="G1172" s="221"/>
      <c r="H1172" s="225">
        <v>65.55</v>
      </c>
      <c r="I1172" s="226"/>
      <c r="J1172" s="221"/>
      <c r="K1172" s="221"/>
      <c r="L1172" s="227"/>
      <c r="M1172" s="228"/>
      <c r="N1172" s="229"/>
      <c r="O1172" s="229"/>
      <c r="P1172" s="229"/>
      <c r="Q1172" s="229"/>
      <c r="R1172" s="229"/>
      <c r="S1172" s="229"/>
      <c r="T1172" s="230"/>
      <c r="AT1172" s="231" t="s">
        <v>162</v>
      </c>
      <c r="AU1172" s="231" t="s">
        <v>90</v>
      </c>
      <c r="AV1172" s="13" t="s">
        <v>90</v>
      </c>
      <c r="AW1172" s="13" t="s">
        <v>41</v>
      </c>
      <c r="AX1172" s="13" t="s">
        <v>23</v>
      </c>
      <c r="AY1172" s="231" t="s">
        <v>151</v>
      </c>
    </row>
    <row r="1173" spans="2:65" s="1" customFormat="1" ht="22.5" customHeight="1" x14ac:dyDescent="0.3">
      <c r="B1173" s="36"/>
      <c r="C1173" s="195" t="s">
        <v>1245</v>
      </c>
      <c r="D1173" s="195" t="s">
        <v>153</v>
      </c>
      <c r="E1173" s="196" t="s">
        <v>1246</v>
      </c>
      <c r="F1173" s="197" t="s">
        <v>1247</v>
      </c>
      <c r="G1173" s="198" t="s">
        <v>252</v>
      </c>
      <c r="H1173" s="199">
        <v>186.8</v>
      </c>
      <c r="I1173" s="200"/>
      <c r="J1173" s="201">
        <f>ROUND(I1173*H1173,2)</f>
        <v>0</v>
      </c>
      <c r="K1173" s="197" t="s">
        <v>157</v>
      </c>
      <c r="L1173" s="56"/>
      <c r="M1173" s="202" t="s">
        <v>77</v>
      </c>
      <c r="N1173" s="203" t="s">
        <v>50</v>
      </c>
      <c r="O1173" s="37"/>
      <c r="P1173" s="204">
        <f>O1173*H1173</f>
        <v>0</v>
      </c>
      <c r="Q1173" s="204">
        <v>0</v>
      </c>
      <c r="R1173" s="204">
        <f>Q1173*H1173</f>
        <v>0</v>
      </c>
      <c r="S1173" s="204">
        <v>1.67E-3</v>
      </c>
      <c r="T1173" s="205">
        <f>S1173*H1173</f>
        <v>0.31195600000000001</v>
      </c>
      <c r="AR1173" s="19" t="s">
        <v>271</v>
      </c>
      <c r="AT1173" s="19" t="s">
        <v>153</v>
      </c>
      <c r="AU1173" s="19" t="s">
        <v>90</v>
      </c>
      <c r="AY1173" s="19" t="s">
        <v>151</v>
      </c>
      <c r="BE1173" s="206">
        <f>IF(N1173="základní",J1173,0)</f>
        <v>0</v>
      </c>
      <c r="BF1173" s="206">
        <f>IF(N1173="snížená",J1173,0)</f>
        <v>0</v>
      </c>
      <c r="BG1173" s="206">
        <f>IF(N1173="zákl. přenesená",J1173,0)</f>
        <v>0</v>
      </c>
      <c r="BH1173" s="206">
        <f>IF(N1173="sníž. přenesená",J1173,0)</f>
        <v>0</v>
      </c>
      <c r="BI1173" s="206">
        <f>IF(N1173="nulová",J1173,0)</f>
        <v>0</v>
      </c>
      <c r="BJ1173" s="19" t="s">
        <v>90</v>
      </c>
      <c r="BK1173" s="206">
        <f>ROUND(I1173*H1173,2)</f>
        <v>0</v>
      </c>
      <c r="BL1173" s="19" t="s">
        <v>271</v>
      </c>
      <c r="BM1173" s="19" t="s">
        <v>1248</v>
      </c>
    </row>
    <row r="1174" spans="2:65" s="1" customFormat="1" x14ac:dyDescent="0.3">
      <c r="B1174" s="36"/>
      <c r="C1174" s="58"/>
      <c r="D1174" s="207" t="s">
        <v>160</v>
      </c>
      <c r="E1174" s="58"/>
      <c r="F1174" s="208" t="s">
        <v>1249</v>
      </c>
      <c r="G1174" s="58"/>
      <c r="H1174" s="58"/>
      <c r="I1174" s="163"/>
      <c r="J1174" s="58"/>
      <c r="K1174" s="58"/>
      <c r="L1174" s="56"/>
      <c r="M1174" s="73"/>
      <c r="N1174" s="37"/>
      <c r="O1174" s="37"/>
      <c r="P1174" s="37"/>
      <c r="Q1174" s="37"/>
      <c r="R1174" s="37"/>
      <c r="S1174" s="37"/>
      <c r="T1174" s="74"/>
      <c r="AT1174" s="19" t="s">
        <v>160</v>
      </c>
      <c r="AU1174" s="19" t="s">
        <v>90</v>
      </c>
    </row>
    <row r="1175" spans="2:65" s="12" customFormat="1" x14ac:dyDescent="0.3">
      <c r="B1175" s="209"/>
      <c r="C1175" s="210"/>
      <c r="D1175" s="207" t="s">
        <v>162</v>
      </c>
      <c r="E1175" s="211" t="s">
        <v>77</v>
      </c>
      <c r="F1175" s="212" t="s">
        <v>163</v>
      </c>
      <c r="G1175" s="210"/>
      <c r="H1175" s="213" t="s">
        <v>77</v>
      </c>
      <c r="I1175" s="214"/>
      <c r="J1175" s="210"/>
      <c r="K1175" s="210"/>
      <c r="L1175" s="215"/>
      <c r="M1175" s="216"/>
      <c r="N1175" s="217"/>
      <c r="O1175" s="217"/>
      <c r="P1175" s="217"/>
      <c r="Q1175" s="217"/>
      <c r="R1175" s="217"/>
      <c r="S1175" s="217"/>
      <c r="T1175" s="218"/>
      <c r="AT1175" s="219" t="s">
        <v>162</v>
      </c>
      <c r="AU1175" s="219" t="s">
        <v>90</v>
      </c>
      <c r="AV1175" s="12" t="s">
        <v>23</v>
      </c>
      <c r="AW1175" s="12" t="s">
        <v>41</v>
      </c>
      <c r="AX1175" s="12" t="s">
        <v>79</v>
      </c>
      <c r="AY1175" s="219" t="s">
        <v>151</v>
      </c>
    </row>
    <row r="1176" spans="2:65" s="12" customFormat="1" x14ac:dyDescent="0.3">
      <c r="B1176" s="209"/>
      <c r="C1176" s="210"/>
      <c r="D1176" s="207" t="s">
        <v>162</v>
      </c>
      <c r="E1176" s="211" t="s">
        <v>77</v>
      </c>
      <c r="F1176" s="212" t="s">
        <v>229</v>
      </c>
      <c r="G1176" s="210"/>
      <c r="H1176" s="213" t="s">
        <v>77</v>
      </c>
      <c r="I1176" s="214"/>
      <c r="J1176" s="210"/>
      <c r="K1176" s="210"/>
      <c r="L1176" s="215"/>
      <c r="M1176" s="216"/>
      <c r="N1176" s="217"/>
      <c r="O1176" s="217"/>
      <c r="P1176" s="217"/>
      <c r="Q1176" s="217"/>
      <c r="R1176" s="217"/>
      <c r="S1176" s="217"/>
      <c r="T1176" s="218"/>
      <c r="AT1176" s="219" t="s">
        <v>162</v>
      </c>
      <c r="AU1176" s="219" t="s">
        <v>90</v>
      </c>
      <c r="AV1176" s="12" t="s">
        <v>23</v>
      </c>
      <c r="AW1176" s="12" t="s">
        <v>41</v>
      </c>
      <c r="AX1176" s="12" t="s">
        <v>79</v>
      </c>
      <c r="AY1176" s="219" t="s">
        <v>151</v>
      </c>
    </row>
    <row r="1177" spans="2:65" s="13" customFormat="1" x14ac:dyDescent="0.3">
      <c r="B1177" s="220"/>
      <c r="C1177" s="221"/>
      <c r="D1177" s="207" t="s">
        <v>162</v>
      </c>
      <c r="E1177" s="232" t="s">
        <v>77</v>
      </c>
      <c r="F1177" s="233" t="s">
        <v>564</v>
      </c>
      <c r="G1177" s="221"/>
      <c r="H1177" s="234">
        <v>55.2</v>
      </c>
      <c r="I1177" s="226"/>
      <c r="J1177" s="221"/>
      <c r="K1177" s="221"/>
      <c r="L1177" s="227"/>
      <c r="M1177" s="228"/>
      <c r="N1177" s="229"/>
      <c r="O1177" s="229"/>
      <c r="P1177" s="229"/>
      <c r="Q1177" s="229"/>
      <c r="R1177" s="229"/>
      <c r="S1177" s="229"/>
      <c r="T1177" s="230"/>
      <c r="AT1177" s="231" t="s">
        <v>162</v>
      </c>
      <c r="AU1177" s="231" t="s">
        <v>90</v>
      </c>
      <c r="AV1177" s="13" t="s">
        <v>90</v>
      </c>
      <c r="AW1177" s="13" t="s">
        <v>41</v>
      </c>
      <c r="AX1177" s="13" t="s">
        <v>79</v>
      </c>
      <c r="AY1177" s="231" t="s">
        <v>151</v>
      </c>
    </row>
    <row r="1178" spans="2:65" s="13" customFormat="1" x14ac:dyDescent="0.3">
      <c r="B1178" s="220"/>
      <c r="C1178" s="221"/>
      <c r="D1178" s="207" t="s">
        <v>162</v>
      </c>
      <c r="E1178" s="232" t="s">
        <v>77</v>
      </c>
      <c r="F1178" s="233" t="s">
        <v>565</v>
      </c>
      <c r="G1178" s="221"/>
      <c r="H1178" s="234">
        <v>28.8</v>
      </c>
      <c r="I1178" s="226"/>
      <c r="J1178" s="221"/>
      <c r="K1178" s="221"/>
      <c r="L1178" s="227"/>
      <c r="M1178" s="228"/>
      <c r="N1178" s="229"/>
      <c r="O1178" s="229"/>
      <c r="P1178" s="229"/>
      <c r="Q1178" s="229"/>
      <c r="R1178" s="229"/>
      <c r="S1178" s="229"/>
      <c r="T1178" s="230"/>
      <c r="AT1178" s="231" t="s">
        <v>162</v>
      </c>
      <c r="AU1178" s="231" t="s">
        <v>90</v>
      </c>
      <c r="AV1178" s="13" t="s">
        <v>90</v>
      </c>
      <c r="AW1178" s="13" t="s">
        <v>41</v>
      </c>
      <c r="AX1178" s="13" t="s">
        <v>79</v>
      </c>
      <c r="AY1178" s="231" t="s">
        <v>151</v>
      </c>
    </row>
    <row r="1179" spans="2:65" s="12" customFormat="1" x14ac:dyDescent="0.3">
      <c r="B1179" s="209"/>
      <c r="C1179" s="210"/>
      <c r="D1179" s="207" t="s">
        <v>162</v>
      </c>
      <c r="E1179" s="211" t="s">
        <v>77</v>
      </c>
      <c r="F1179" s="212" t="s">
        <v>232</v>
      </c>
      <c r="G1179" s="210"/>
      <c r="H1179" s="213" t="s">
        <v>77</v>
      </c>
      <c r="I1179" s="214"/>
      <c r="J1179" s="210"/>
      <c r="K1179" s="210"/>
      <c r="L1179" s="215"/>
      <c r="M1179" s="216"/>
      <c r="N1179" s="217"/>
      <c r="O1179" s="217"/>
      <c r="P1179" s="217"/>
      <c r="Q1179" s="217"/>
      <c r="R1179" s="217"/>
      <c r="S1179" s="217"/>
      <c r="T1179" s="218"/>
      <c r="AT1179" s="219" t="s">
        <v>162</v>
      </c>
      <c r="AU1179" s="219" t="s">
        <v>90</v>
      </c>
      <c r="AV1179" s="12" t="s">
        <v>23</v>
      </c>
      <c r="AW1179" s="12" t="s">
        <v>41</v>
      </c>
      <c r="AX1179" s="12" t="s">
        <v>79</v>
      </c>
      <c r="AY1179" s="219" t="s">
        <v>151</v>
      </c>
    </row>
    <row r="1180" spans="2:65" s="13" customFormat="1" x14ac:dyDescent="0.3">
      <c r="B1180" s="220"/>
      <c r="C1180" s="221"/>
      <c r="D1180" s="207" t="s">
        <v>162</v>
      </c>
      <c r="E1180" s="232" t="s">
        <v>77</v>
      </c>
      <c r="F1180" s="233" t="s">
        <v>565</v>
      </c>
      <c r="G1180" s="221"/>
      <c r="H1180" s="234">
        <v>28.8</v>
      </c>
      <c r="I1180" s="226"/>
      <c r="J1180" s="221"/>
      <c r="K1180" s="221"/>
      <c r="L1180" s="227"/>
      <c r="M1180" s="228"/>
      <c r="N1180" s="229"/>
      <c r="O1180" s="229"/>
      <c r="P1180" s="229"/>
      <c r="Q1180" s="229"/>
      <c r="R1180" s="229"/>
      <c r="S1180" s="229"/>
      <c r="T1180" s="230"/>
      <c r="AT1180" s="231" t="s">
        <v>162</v>
      </c>
      <c r="AU1180" s="231" t="s">
        <v>90</v>
      </c>
      <c r="AV1180" s="13" t="s">
        <v>90</v>
      </c>
      <c r="AW1180" s="13" t="s">
        <v>41</v>
      </c>
      <c r="AX1180" s="13" t="s">
        <v>79</v>
      </c>
      <c r="AY1180" s="231" t="s">
        <v>151</v>
      </c>
    </row>
    <row r="1181" spans="2:65" s="13" customFormat="1" x14ac:dyDescent="0.3">
      <c r="B1181" s="220"/>
      <c r="C1181" s="221"/>
      <c r="D1181" s="207" t="s">
        <v>162</v>
      </c>
      <c r="E1181" s="232" t="s">
        <v>77</v>
      </c>
      <c r="F1181" s="233" t="s">
        <v>1250</v>
      </c>
      <c r="G1181" s="221"/>
      <c r="H1181" s="234">
        <v>9.6</v>
      </c>
      <c r="I1181" s="226"/>
      <c r="J1181" s="221"/>
      <c r="K1181" s="221"/>
      <c r="L1181" s="227"/>
      <c r="M1181" s="228"/>
      <c r="N1181" s="229"/>
      <c r="O1181" s="229"/>
      <c r="P1181" s="229"/>
      <c r="Q1181" s="229"/>
      <c r="R1181" s="229"/>
      <c r="S1181" s="229"/>
      <c r="T1181" s="230"/>
      <c r="AT1181" s="231" t="s">
        <v>162</v>
      </c>
      <c r="AU1181" s="231" t="s">
        <v>90</v>
      </c>
      <c r="AV1181" s="13" t="s">
        <v>90</v>
      </c>
      <c r="AW1181" s="13" t="s">
        <v>41</v>
      </c>
      <c r="AX1181" s="13" t="s">
        <v>79</v>
      </c>
      <c r="AY1181" s="231" t="s">
        <v>151</v>
      </c>
    </row>
    <row r="1182" spans="2:65" s="13" customFormat="1" x14ac:dyDescent="0.3">
      <c r="B1182" s="220"/>
      <c r="C1182" s="221"/>
      <c r="D1182" s="207" t="s">
        <v>162</v>
      </c>
      <c r="E1182" s="232" t="s">
        <v>77</v>
      </c>
      <c r="F1182" s="233" t="s">
        <v>570</v>
      </c>
      <c r="G1182" s="221"/>
      <c r="H1182" s="234">
        <v>16.8</v>
      </c>
      <c r="I1182" s="226"/>
      <c r="J1182" s="221"/>
      <c r="K1182" s="221"/>
      <c r="L1182" s="227"/>
      <c r="M1182" s="228"/>
      <c r="N1182" s="229"/>
      <c r="O1182" s="229"/>
      <c r="P1182" s="229"/>
      <c r="Q1182" s="229"/>
      <c r="R1182" s="229"/>
      <c r="S1182" s="229"/>
      <c r="T1182" s="230"/>
      <c r="AT1182" s="231" t="s">
        <v>162</v>
      </c>
      <c r="AU1182" s="231" t="s">
        <v>90</v>
      </c>
      <c r="AV1182" s="13" t="s">
        <v>90</v>
      </c>
      <c r="AW1182" s="13" t="s">
        <v>41</v>
      </c>
      <c r="AX1182" s="13" t="s">
        <v>79</v>
      </c>
      <c r="AY1182" s="231" t="s">
        <v>151</v>
      </c>
    </row>
    <row r="1183" spans="2:65" s="13" customFormat="1" x14ac:dyDescent="0.3">
      <c r="B1183" s="220"/>
      <c r="C1183" s="221"/>
      <c r="D1183" s="207" t="s">
        <v>162</v>
      </c>
      <c r="E1183" s="232" t="s">
        <v>77</v>
      </c>
      <c r="F1183" s="233" t="s">
        <v>571</v>
      </c>
      <c r="G1183" s="221"/>
      <c r="H1183" s="234">
        <v>12</v>
      </c>
      <c r="I1183" s="226"/>
      <c r="J1183" s="221"/>
      <c r="K1183" s="221"/>
      <c r="L1183" s="227"/>
      <c r="M1183" s="228"/>
      <c r="N1183" s="229"/>
      <c r="O1183" s="229"/>
      <c r="P1183" s="229"/>
      <c r="Q1183" s="229"/>
      <c r="R1183" s="229"/>
      <c r="S1183" s="229"/>
      <c r="T1183" s="230"/>
      <c r="AT1183" s="231" t="s">
        <v>162</v>
      </c>
      <c r="AU1183" s="231" t="s">
        <v>90</v>
      </c>
      <c r="AV1183" s="13" t="s">
        <v>90</v>
      </c>
      <c r="AW1183" s="13" t="s">
        <v>41</v>
      </c>
      <c r="AX1183" s="13" t="s">
        <v>79</v>
      </c>
      <c r="AY1183" s="231" t="s">
        <v>151</v>
      </c>
    </row>
    <row r="1184" spans="2:65" s="13" customFormat="1" x14ac:dyDescent="0.3">
      <c r="B1184" s="220"/>
      <c r="C1184" s="221"/>
      <c r="D1184" s="207" t="s">
        <v>162</v>
      </c>
      <c r="E1184" s="232" t="s">
        <v>77</v>
      </c>
      <c r="F1184" s="233" t="s">
        <v>572</v>
      </c>
      <c r="G1184" s="221"/>
      <c r="H1184" s="234">
        <v>2</v>
      </c>
      <c r="I1184" s="226"/>
      <c r="J1184" s="221"/>
      <c r="K1184" s="221"/>
      <c r="L1184" s="227"/>
      <c r="M1184" s="228"/>
      <c r="N1184" s="229"/>
      <c r="O1184" s="229"/>
      <c r="P1184" s="229"/>
      <c r="Q1184" s="229"/>
      <c r="R1184" s="229"/>
      <c r="S1184" s="229"/>
      <c r="T1184" s="230"/>
      <c r="AT1184" s="231" t="s">
        <v>162</v>
      </c>
      <c r="AU1184" s="231" t="s">
        <v>90</v>
      </c>
      <c r="AV1184" s="13" t="s">
        <v>90</v>
      </c>
      <c r="AW1184" s="13" t="s">
        <v>41</v>
      </c>
      <c r="AX1184" s="13" t="s">
        <v>79</v>
      </c>
      <c r="AY1184" s="231" t="s">
        <v>151</v>
      </c>
    </row>
    <row r="1185" spans="2:65" s="13" customFormat="1" x14ac:dyDescent="0.3">
      <c r="B1185" s="220"/>
      <c r="C1185" s="221"/>
      <c r="D1185" s="207" t="s">
        <v>162</v>
      </c>
      <c r="E1185" s="232" t="s">
        <v>77</v>
      </c>
      <c r="F1185" s="233" t="s">
        <v>1251</v>
      </c>
      <c r="G1185" s="221"/>
      <c r="H1185" s="234">
        <v>19.2</v>
      </c>
      <c r="I1185" s="226"/>
      <c r="J1185" s="221"/>
      <c r="K1185" s="221"/>
      <c r="L1185" s="227"/>
      <c r="M1185" s="228"/>
      <c r="N1185" s="229"/>
      <c r="O1185" s="229"/>
      <c r="P1185" s="229"/>
      <c r="Q1185" s="229"/>
      <c r="R1185" s="229"/>
      <c r="S1185" s="229"/>
      <c r="T1185" s="230"/>
      <c r="AT1185" s="231" t="s">
        <v>162</v>
      </c>
      <c r="AU1185" s="231" t="s">
        <v>90</v>
      </c>
      <c r="AV1185" s="13" t="s">
        <v>90</v>
      </c>
      <c r="AW1185" s="13" t="s">
        <v>41</v>
      </c>
      <c r="AX1185" s="13" t="s">
        <v>79</v>
      </c>
      <c r="AY1185" s="231" t="s">
        <v>151</v>
      </c>
    </row>
    <row r="1186" spans="2:65" s="13" customFormat="1" x14ac:dyDescent="0.3">
      <c r="B1186" s="220"/>
      <c r="C1186" s="221"/>
      <c r="D1186" s="207" t="s">
        <v>162</v>
      </c>
      <c r="E1186" s="232" t="s">
        <v>77</v>
      </c>
      <c r="F1186" s="233" t="s">
        <v>1252</v>
      </c>
      <c r="G1186" s="221"/>
      <c r="H1186" s="234">
        <v>14.4</v>
      </c>
      <c r="I1186" s="226"/>
      <c r="J1186" s="221"/>
      <c r="K1186" s="221"/>
      <c r="L1186" s="227"/>
      <c r="M1186" s="228"/>
      <c r="N1186" s="229"/>
      <c r="O1186" s="229"/>
      <c r="P1186" s="229"/>
      <c r="Q1186" s="229"/>
      <c r="R1186" s="229"/>
      <c r="S1186" s="229"/>
      <c r="T1186" s="230"/>
      <c r="AT1186" s="231" t="s">
        <v>162</v>
      </c>
      <c r="AU1186" s="231" t="s">
        <v>90</v>
      </c>
      <c r="AV1186" s="13" t="s">
        <v>90</v>
      </c>
      <c r="AW1186" s="13" t="s">
        <v>41</v>
      </c>
      <c r="AX1186" s="13" t="s">
        <v>79</v>
      </c>
      <c r="AY1186" s="231" t="s">
        <v>151</v>
      </c>
    </row>
    <row r="1187" spans="2:65" s="14" customFormat="1" x14ac:dyDescent="0.3">
      <c r="B1187" s="235"/>
      <c r="C1187" s="236"/>
      <c r="D1187" s="222" t="s">
        <v>162</v>
      </c>
      <c r="E1187" s="237" t="s">
        <v>77</v>
      </c>
      <c r="F1187" s="238" t="s">
        <v>174</v>
      </c>
      <c r="G1187" s="236"/>
      <c r="H1187" s="239">
        <v>186.8</v>
      </c>
      <c r="I1187" s="240"/>
      <c r="J1187" s="236"/>
      <c r="K1187" s="236"/>
      <c r="L1187" s="241"/>
      <c r="M1187" s="242"/>
      <c r="N1187" s="243"/>
      <c r="O1187" s="243"/>
      <c r="P1187" s="243"/>
      <c r="Q1187" s="243"/>
      <c r="R1187" s="243"/>
      <c r="S1187" s="243"/>
      <c r="T1187" s="244"/>
      <c r="AT1187" s="245" t="s">
        <v>162</v>
      </c>
      <c r="AU1187" s="245" t="s">
        <v>90</v>
      </c>
      <c r="AV1187" s="14" t="s">
        <v>158</v>
      </c>
      <c r="AW1187" s="14" t="s">
        <v>41</v>
      </c>
      <c r="AX1187" s="14" t="s">
        <v>23</v>
      </c>
      <c r="AY1187" s="245" t="s">
        <v>151</v>
      </c>
    </row>
    <row r="1188" spans="2:65" s="1" customFormat="1" ht="22.5" customHeight="1" x14ac:dyDescent="0.3">
      <c r="B1188" s="36"/>
      <c r="C1188" s="195" t="s">
        <v>1253</v>
      </c>
      <c r="D1188" s="195" t="s">
        <v>153</v>
      </c>
      <c r="E1188" s="196" t="s">
        <v>1254</v>
      </c>
      <c r="F1188" s="197" t="s">
        <v>1255</v>
      </c>
      <c r="G1188" s="198" t="s">
        <v>156</v>
      </c>
      <c r="H1188" s="199">
        <v>6.9980000000000002</v>
      </c>
      <c r="I1188" s="200"/>
      <c r="J1188" s="201">
        <f>ROUND(I1188*H1188,2)</f>
        <v>0</v>
      </c>
      <c r="K1188" s="197" t="s">
        <v>157</v>
      </c>
      <c r="L1188" s="56"/>
      <c r="M1188" s="202" t="s">
        <v>77</v>
      </c>
      <c r="N1188" s="203" t="s">
        <v>50</v>
      </c>
      <c r="O1188" s="37"/>
      <c r="P1188" s="204">
        <f>O1188*H1188</f>
        <v>0</v>
      </c>
      <c r="Q1188" s="204">
        <v>6.5529999999999998E-3</v>
      </c>
      <c r="R1188" s="204">
        <f>Q1188*H1188</f>
        <v>4.5857894000000003E-2</v>
      </c>
      <c r="S1188" s="204">
        <v>0</v>
      </c>
      <c r="T1188" s="205">
        <f>S1188*H1188</f>
        <v>0</v>
      </c>
      <c r="AR1188" s="19" t="s">
        <v>271</v>
      </c>
      <c r="AT1188" s="19" t="s">
        <v>153</v>
      </c>
      <c r="AU1188" s="19" t="s">
        <v>90</v>
      </c>
      <c r="AY1188" s="19" t="s">
        <v>151</v>
      </c>
      <c r="BE1188" s="206">
        <f>IF(N1188="základní",J1188,0)</f>
        <v>0</v>
      </c>
      <c r="BF1188" s="206">
        <f>IF(N1188="snížená",J1188,0)</f>
        <v>0</v>
      </c>
      <c r="BG1188" s="206">
        <f>IF(N1188="zákl. přenesená",J1188,0)</f>
        <v>0</v>
      </c>
      <c r="BH1188" s="206">
        <f>IF(N1188="sníž. přenesená",J1188,0)</f>
        <v>0</v>
      </c>
      <c r="BI1188" s="206">
        <f>IF(N1188="nulová",J1188,0)</f>
        <v>0</v>
      </c>
      <c r="BJ1188" s="19" t="s">
        <v>90</v>
      </c>
      <c r="BK1188" s="206">
        <f>ROUND(I1188*H1188,2)</f>
        <v>0</v>
      </c>
      <c r="BL1188" s="19" t="s">
        <v>271</v>
      </c>
      <c r="BM1188" s="19" t="s">
        <v>1256</v>
      </c>
    </row>
    <row r="1189" spans="2:65" s="1" customFormat="1" ht="27" x14ac:dyDescent="0.3">
      <c r="B1189" s="36"/>
      <c r="C1189" s="58"/>
      <c r="D1189" s="207" t="s">
        <v>160</v>
      </c>
      <c r="E1189" s="58"/>
      <c r="F1189" s="208" t="s">
        <v>1257</v>
      </c>
      <c r="G1189" s="58"/>
      <c r="H1189" s="58"/>
      <c r="I1189" s="163"/>
      <c r="J1189" s="58"/>
      <c r="K1189" s="58"/>
      <c r="L1189" s="56"/>
      <c r="M1189" s="73"/>
      <c r="N1189" s="37"/>
      <c r="O1189" s="37"/>
      <c r="P1189" s="37"/>
      <c r="Q1189" s="37"/>
      <c r="R1189" s="37"/>
      <c r="S1189" s="37"/>
      <c r="T1189" s="74"/>
      <c r="AT1189" s="19" t="s">
        <v>160</v>
      </c>
      <c r="AU1189" s="19" t="s">
        <v>90</v>
      </c>
    </row>
    <row r="1190" spans="2:65" s="12" customFormat="1" x14ac:dyDescent="0.3">
      <c r="B1190" s="209"/>
      <c r="C1190" s="210"/>
      <c r="D1190" s="207" t="s">
        <v>162</v>
      </c>
      <c r="E1190" s="211" t="s">
        <v>77</v>
      </c>
      <c r="F1190" s="212" t="s">
        <v>163</v>
      </c>
      <c r="G1190" s="210"/>
      <c r="H1190" s="213" t="s">
        <v>77</v>
      </c>
      <c r="I1190" s="214"/>
      <c r="J1190" s="210"/>
      <c r="K1190" s="210"/>
      <c r="L1190" s="215"/>
      <c r="M1190" s="216"/>
      <c r="N1190" s="217"/>
      <c r="O1190" s="217"/>
      <c r="P1190" s="217"/>
      <c r="Q1190" s="217"/>
      <c r="R1190" s="217"/>
      <c r="S1190" s="217"/>
      <c r="T1190" s="218"/>
      <c r="AT1190" s="219" t="s">
        <v>162</v>
      </c>
      <c r="AU1190" s="219" t="s">
        <v>90</v>
      </c>
      <c r="AV1190" s="12" t="s">
        <v>23</v>
      </c>
      <c r="AW1190" s="12" t="s">
        <v>41</v>
      </c>
      <c r="AX1190" s="12" t="s">
        <v>79</v>
      </c>
      <c r="AY1190" s="219" t="s">
        <v>151</v>
      </c>
    </row>
    <row r="1191" spans="2:65" s="12" customFormat="1" x14ac:dyDescent="0.3">
      <c r="B1191" s="209"/>
      <c r="C1191" s="210"/>
      <c r="D1191" s="207" t="s">
        <v>162</v>
      </c>
      <c r="E1191" s="211" t="s">
        <v>77</v>
      </c>
      <c r="F1191" s="212" t="s">
        <v>1258</v>
      </c>
      <c r="G1191" s="210"/>
      <c r="H1191" s="213" t="s">
        <v>77</v>
      </c>
      <c r="I1191" s="214"/>
      <c r="J1191" s="210"/>
      <c r="K1191" s="210"/>
      <c r="L1191" s="215"/>
      <c r="M1191" s="216"/>
      <c r="N1191" s="217"/>
      <c r="O1191" s="217"/>
      <c r="P1191" s="217"/>
      <c r="Q1191" s="217"/>
      <c r="R1191" s="217"/>
      <c r="S1191" s="217"/>
      <c r="T1191" s="218"/>
      <c r="AT1191" s="219" t="s">
        <v>162</v>
      </c>
      <c r="AU1191" s="219" t="s">
        <v>90</v>
      </c>
      <c r="AV1191" s="12" t="s">
        <v>23</v>
      </c>
      <c r="AW1191" s="12" t="s">
        <v>41</v>
      </c>
      <c r="AX1191" s="12" t="s">
        <v>79</v>
      </c>
      <c r="AY1191" s="219" t="s">
        <v>151</v>
      </c>
    </row>
    <row r="1192" spans="2:65" s="13" customFormat="1" x14ac:dyDescent="0.3">
      <c r="B1192" s="220"/>
      <c r="C1192" s="221"/>
      <c r="D1192" s="207" t="s">
        <v>162</v>
      </c>
      <c r="E1192" s="232" t="s">
        <v>77</v>
      </c>
      <c r="F1192" s="233" t="s">
        <v>747</v>
      </c>
      <c r="G1192" s="221"/>
      <c r="H1192" s="234">
        <v>6.048</v>
      </c>
      <c r="I1192" s="226"/>
      <c r="J1192" s="221"/>
      <c r="K1192" s="221"/>
      <c r="L1192" s="227"/>
      <c r="M1192" s="228"/>
      <c r="N1192" s="229"/>
      <c r="O1192" s="229"/>
      <c r="P1192" s="229"/>
      <c r="Q1192" s="229"/>
      <c r="R1192" s="229"/>
      <c r="S1192" s="229"/>
      <c r="T1192" s="230"/>
      <c r="AT1192" s="231" t="s">
        <v>162</v>
      </c>
      <c r="AU1192" s="231" t="s">
        <v>90</v>
      </c>
      <c r="AV1192" s="13" t="s">
        <v>90</v>
      </c>
      <c r="AW1192" s="13" t="s">
        <v>41</v>
      </c>
      <c r="AX1192" s="13" t="s">
        <v>79</v>
      </c>
      <c r="AY1192" s="231" t="s">
        <v>151</v>
      </c>
    </row>
    <row r="1193" spans="2:65" s="12" customFormat="1" x14ac:dyDescent="0.3">
      <c r="B1193" s="209"/>
      <c r="C1193" s="210"/>
      <c r="D1193" s="207" t="s">
        <v>162</v>
      </c>
      <c r="E1193" s="211" t="s">
        <v>77</v>
      </c>
      <c r="F1193" s="212" t="s">
        <v>1259</v>
      </c>
      <c r="G1193" s="210"/>
      <c r="H1193" s="213" t="s">
        <v>77</v>
      </c>
      <c r="I1193" s="214"/>
      <c r="J1193" s="210"/>
      <c r="K1193" s="210"/>
      <c r="L1193" s="215"/>
      <c r="M1193" s="216"/>
      <c r="N1193" s="217"/>
      <c r="O1193" s="217"/>
      <c r="P1193" s="217"/>
      <c r="Q1193" s="217"/>
      <c r="R1193" s="217"/>
      <c r="S1193" s="217"/>
      <c r="T1193" s="218"/>
      <c r="AT1193" s="219" t="s">
        <v>162</v>
      </c>
      <c r="AU1193" s="219" t="s">
        <v>90</v>
      </c>
      <c r="AV1193" s="12" t="s">
        <v>23</v>
      </c>
      <c r="AW1193" s="12" t="s">
        <v>41</v>
      </c>
      <c r="AX1193" s="12" t="s">
        <v>79</v>
      </c>
      <c r="AY1193" s="219" t="s">
        <v>151</v>
      </c>
    </row>
    <row r="1194" spans="2:65" s="13" customFormat="1" x14ac:dyDescent="0.3">
      <c r="B1194" s="220"/>
      <c r="C1194" s="221"/>
      <c r="D1194" s="207" t="s">
        <v>162</v>
      </c>
      <c r="E1194" s="232" t="s">
        <v>77</v>
      </c>
      <c r="F1194" s="233" t="s">
        <v>1232</v>
      </c>
      <c r="G1194" s="221"/>
      <c r="H1194" s="234">
        <v>0.95</v>
      </c>
      <c r="I1194" s="226"/>
      <c r="J1194" s="221"/>
      <c r="K1194" s="221"/>
      <c r="L1194" s="227"/>
      <c r="M1194" s="228"/>
      <c r="N1194" s="229"/>
      <c r="O1194" s="229"/>
      <c r="P1194" s="229"/>
      <c r="Q1194" s="229"/>
      <c r="R1194" s="229"/>
      <c r="S1194" s="229"/>
      <c r="T1194" s="230"/>
      <c r="AT1194" s="231" t="s">
        <v>162</v>
      </c>
      <c r="AU1194" s="231" t="s">
        <v>90</v>
      </c>
      <c r="AV1194" s="13" t="s">
        <v>90</v>
      </c>
      <c r="AW1194" s="13" t="s">
        <v>41</v>
      </c>
      <c r="AX1194" s="13" t="s">
        <v>79</v>
      </c>
      <c r="AY1194" s="231" t="s">
        <v>151</v>
      </c>
    </row>
    <row r="1195" spans="2:65" s="14" customFormat="1" x14ac:dyDescent="0.3">
      <c r="B1195" s="235"/>
      <c r="C1195" s="236"/>
      <c r="D1195" s="222" t="s">
        <v>162</v>
      </c>
      <c r="E1195" s="237" t="s">
        <v>77</v>
      </c>
      <c r="F1195" s="238" t="s">
        <v>174</v>
      </c>
      <c r="G1195" s="236"/>
      <c r="H1195" s="239">
        <v>6.9980000000000002</v>
      </c>
      <c r="I1195" s="240"/>
      <c r="J1195" s="236"/>
      <c r="K1195" s="236"/>
      <c r="L1195" s="241"/>
      <c r="M1195" s="242"/>
      <c r="N1195" s="243"/>
      <c r="O1195" s="243"/>
      <c r="P1195" s="243"/>
      <c r="Q1195" s="243"/>
      <c r="R1195" s="243"/>
      <c r="S1195" s="243"/>
      <c r="T1195" s="244"/>
      <c r="AT1195" s="245" t="s">
        <v>162</v>
      </c>
      <c r="AU1195" s="245" t="s">
        <v>90</v>
      </c>
      <c r="AV1195" s="14" t="s">
        <v>158</v>
      </c>
      <c r="AW1195" s="14" t="s">
        <v>41</v>
      </c>
      <c r="AX1195" s="14" t="s">
        <v>23</v>
      </c>
      <c r="AY1195" s="245" t="s">
        <v>151</v>
      </c>
    </row>
    <row r="1196" spans="2:65" s="1" customFormat="1" ht="22.5" customHeight="1" x14ac:dyDescent="0.3">
      <c r="B1196" s="36"/>
      <c r="C1196" s="195" t="s">
        <v>1260</v>
      </c>
      <c r="D1196" s="195" t="s">
        <v>153</v>
      </c>
      <c r="E1196" s="196" t="s">
        <v>1261</v>
      </c>
      <c r="F1196" s="197" t="s">
        <v>1262</v>
      </c>
      <c r="G1196" s="198" t="s">
        <v>252</v>
      </c>
      <c r="H1196" s="199">
        <v>20.399999999999999</v>
      </c>
      <c r="I1196" s="200"/>
      <c r="J1196" s="201">
        <f>ROUND(I1196*H1196,2)</f>
        <v>0</v>
      </c>
      <c r="K1196" s="197" t="s">
        <v>157</v>
      </c>
      <c r="L1196" s="56"/>
      <c r="M1196" s="202" t="s">
        <v>77</v>
      </c>
      <c r="N1196" s="203" t="s">
        <v>50</v>
      </c>
      <c r="O1196" s="37"/>
      <c r="P1196" s="204">
        <f>O1196*H1196</f>
        <v>0</v>
      </c>
      <c r="Q1196" s="204">
        <v>1.5943999999999999E-3</v>
      </c>
      <c r="R1196" s="204">
        <f>Q1196*H1196</f>
        <v>3.2525759999999994E-2</v>
      </c>
      <c r="S1196" s="204">
        <v>0</v>
      </c>
      <c r="T1196" s="205">
        <f>S1196*H1196</f>
        <v>0</v>
      </c>
      <c r="AR1196" s="19" t="s">
        <v>271</v>
      </c>
      <c r="AT1196" s="19" t="s">
        <v>153</v>
      </c>
      <c r="AU1196" s="19" t="s">
        <v>90</v>
      </c>
      <c r="AY1196" s="19" t="s">
        <v>151</v>
      </c>
      <c r="BE1196" s="206">
        <f>IF(N1196="základní",J1196,0)</f>
        <v>0</v>
      </c>
      <c r="BF1196" s="206">
        <f>IF(N1196="snížená",J1196,0)</f>
        <v>0</v>
      </c>
      <c r="BG1196" s="206">
        <f>IF(N1196="zákl. přenesená",J1196,0)</f>
        <v>0</v>
      </c>
      <c r="BH1196" s="206">
        <f>IF(N1196="sníž. přenesená",J1196,0)</f>
        <v>0</v>
      </c>
      <c r="BI1196" s="206">
        <f>IF(N1196="nulová",J1196,0)</f>
        <v>0</v>
      </c>
      <c r="BJ1196" s="19" t="s">
        <v>90</v>
      </c>
      <c r="BK1196" s="206">
        <f>ROUND(I1196*H1196,2)</f>
        <v>0</v>
      </c>
      <c r="BL1196" s="19" t="s">
        <v>271</v>
      </c>
      <c r="BM1196" s="19" t="s">
        <v>1263</v>
      </c>
    </row>
    <row r="1197" spans="2:65" s="1" customFormat="1" ht="27" x14ac:dyDescent="0.3">
      <c r="B1197" s="36"/>
      <c r="C1197" s="58"/>
      <c r="D1197" s="207" t="s">
        <v>160</v>
      </c>
      <c r="E1197" s="58"/>
      <c r="F1197" s="208" t="s">
        <v>1264</v>
      </c>
      <c r="G1197" s="58"/>
      <c r="H1197" s="58"/>
      <c r="I1197" s="163"/>
      <c r="J1197" s="58"/>
      <c r="K1197" s="58"/>
      <c r="L1197" s="56"/>
      <c r="M1197" s="73"/>
      <c r="N1197" s="37"/>
      <c r="O1197" s="37"/>
      <c r="P1197" s="37"/>
      <c r="Q1197" s="37"/>
      <c r="R1197" s="37"/>
      <c r="S1197" s="37"/>
      <c r="T1197" s="74"/>
      <c r="AT1197" s="19" t="s">
        <v>160</v>
      </c>
      <c r="AU1197" s="19" t="s">
        <v>90</v>
      </c>
    </row>
    <row r="1198" spans="2:65" s="12" customFormat="1" x14ac:dyDescent="0.3">
      <c r="B1198" s="209"/>
      <c r="C1198" s="210"/>
      <c r="D1198" s="207" t="s">
        <v>162</v>
      </c>
      <c r="E1198" s="211" t="s">
        <v>77</v>
      </c>
      <c r="F1198" s="212" t="s">
        <v>1265</v>
      </c>
      <c r="G1198" s="210"/>
      <c r="H1198" s="213" t="s">
        <v>77</v>
      </c>
      <c r="I1198" s="214"/>
      <c r="J1198" s="210"/>
      <c r="K1198" s="210"/>
      <c r="L1198" s="215"/>
      <c r="M1198" s="216"/>
      <c r="N1198" s="217"/>
      <c r="O1198" s="217"/>
      <c r="P1198" s="217"/>
      <c r="Q1198" s="217"/>
      <c r="R1198" s="217"/>
      <c r="S1198" s="217"/>
      <c r="T1198" s="218"/>
      <c r="AT1198" s="219" t="s">
        <v>162</v>
      </c>
      <c r="AU1198" s="219" t="s">
        <v>90</v>
      </c>
      <c r="AV1198" s="12" t="s">
        <v>23</v>
      </c>
      <c r="AW1198" s="12" t="s">
        <v>41</v>
      </c>
      <c r="AX1198" s="12" t="s">
        <v>79</v>
      </c>
      <c r="AY1198" s="219" t="s">
        <v>151</v>
      </c>
    </row>
    <row r="1199" spans="2:65" s="12" customFormat="1" x14ac:dyDescent="0.3">
      <c r="B1199" s="209"/>
      <c r="C1199" s="210"/>
      <c r="D1199" s="207" t="s">
        <v>162</v>
      </c>
      <c r="E1199" s="211" t="s">
        <v>77</v>
      </c>
      <c r="F1199" s="212" t="s">
        <v>229</v>
      </c>
      <c r="G1199" s="210"/>
      <c r="H1199" s="213" t="s">
        <v>77</v>
      </c>
      <c r="I1199" s="214"/>
      <c r="J1199" s="210"/>
      <c r="K1199" s="210"/>
      <c r="L1199" s="215"/>
      <c r="M1199" s="216"/>
      <c r="N1199" s="217"/>
      <c r="O1199" s="217"/>
      <c r="P1199" s="217"/>
      <c r="Q1199" s="217"/>
      <c r="R1199" s="217"/>
      <c r="S1199" s="217"/>
      <c r="T1199" s="218"/>
      <c r="AT1199" s="219" t="s">
        <v>162</v>
      </c>
      <c r="AU1199" s="219" t="s">
        <v>90</v>
      </c>
      <c r="AV1199" s="12" t="s">
        <v>23</v>
      </c>
      <c r="AW1199" s="12" t="s">
        <v>41</v>
      </c>
      <c r="AX1199" s="12" t="s">
        <v>79</v>
      </c>
      <c r="AY1199" s="219" t="s">
        <v>151</v>
      </c>
    </row>
    <row r="1200" spans="2:65" s="13" customFormat="1" x14ac:dyDescent="0.3">
      <c r="B1200" s="220"/>
      <c r="C1200" s="221"/>
      <c r="D1200" s="207" t="s">
        <v>162</v>
      </c>
      <c r="E1200" s="232" t="s">
        <v>77</v>
      </c>
      <c r="F1200" s="233" t="s">
        <v>568</v>
      </c>
      <c r="G1200" s="221"/>
      <c r="H1200" s="234">
        <v>9.6</v>
      </c>
      <c r="I1200" s="226"/>
      <c r="J1200" s="221"/>
      <c r="K1200" s="221"/>
      <c r="L1200" s="227"/>
      <c r="M1200" s="228"/>
      <c r="N1200" s="229"/>
      <c r="O1200" s="229"/>
      <c r="P1200" s="229"/>
      <c r="Q1200" s="229"/>
      <c r="R1200" s="229"/>
      <c r="S1200" s="229"/>
      <c r="T1200" s="230"/>
      <c r="AT1200" s="231" t="s">
        <v>162</v>
      </c>
      <c r="AU1200" s="231" t="s">
        <v>90</v>
      </c>
      <c r="AV1200" s="13" t="s">
        <v>90</v>
      </c>
      <c r="AW1200" s="13" t="s">
        <v>41</v>
      </c>
      <c r="AX1200" s="13" t="s">
        <v>79</v>
      </c>
      <c r="AY1200" s="231" t="s">
        <v>151</v>
      </c>
    </row>
    <row r="1201" spans="2:65" s="12" customFormat="1" x14ac:dyDescent="0.3">
      <c r="B1201" s="209"/>
      <c r="C1201" s="210"/>
      <c r="D1201" s="207" t="s">
        <v>162</v>
      </c>
      <c r="E1201" s="211" t="s">
        <v>77</v>
      </c>
      <c r="F1201" s="212" t="s">
        <v>232</v>
      </c>
      <c r="G1201" s="210"/>
      <c r="H1201" s="213" t="s">
        <v>77</v>
      </c>
      <c r="I1201" s="214"/>
      <c r="J1201" s="210"/>
      <c r="K1201" s="210"/>
      <c r="L1201" s="215"/>
      <c r="M1201" s="216"/>
      <c r="N1201" s="217"/>
      <c r="O1201" s="217"/>
      <c r="P1201" s="217"/>
      <c r="Q1201" s="217"/>
      <c r="R1201" s="217"/>
      <c r="S1201" s="217"/>
      <c r="T1201" s="218"/>
      <c r="AT1201" s="219" t="s">
        <v>162</v>
      </c>
      <c r="AU1201" s="219" t="s">
        <v>90</v>
      </c>
      <c r="AV1201" s="12" t="s">
        <v>23</v>
      </c>
      <c r="AW1201" s="12" t="s">
        <v>41</v>
      </c>
      <c r="AX1201" s="12" t="s">
        <v>79</v>
      </c>
      <c r="AY1201" s="219" t="s">
        <v>151</v>
      </c>
    </row>
    <row r="1202" spans="2:65" s="13" customFormat="1" x14ac:dyDescent="0.3">
      <c r="B1202" s="220"/>
      <c r="C1202" s="221"/>
      <c r="D1202" s="207" t="s">
        <v>162</v>
      </c>
      <c r="E1202" s="232" t="s">
        <v>77</v>
      </c>
      <c r="F1202" s="233" t="s">
        <v>575</v>
      </c>
      <c r="G1202" s="221"/>
      <c r="H1202" s="234">
        <v>4.2</v>
      </c>
      <c r="I1202" s="226"/>
      <c r="J1202" s="221"/>
      <c r="K1202" s="221"/>
      <c r="L1202" s="227"/>
      <c r="M1202" s="228"/>
      <c r="N1202" s="229"/>
      <c r="O1202" s="229"/>
      <c r="P1202" s="229"/>
      <c r="Q1202" s="229"/>
      <c r="R1202" s="229"/>
      <c r="S1202" s="229"/>
      <c r="T1202" s="230"/>
      <c r="AT1202" s="231" t="s">
        <v>162</v>
      </c>
      <c r="AU1202" s="231" t="s">
        <v>90</v>
      </c>
      <c r="AV1202" s="13" t="s">
        <v>90</v>
      </c>
      <c r="AW1202" s="13" t="s">
        <v>41</v>
      </c>
      <c r="AX1202" s="13" t="s">
        <v>79</v>
      </c>
      <c r="AY1202" s="231" t="s">
        <v>151</v>
      </c>
    </row>
    <row r="1203" spans="2:65" s="13" customFormat="1" x14ac:dyDescent="0.3">
      <c r="B1203" s="220"/>
      <c r="C1203" s="221"/>
      <c r="D1203" s="207" t="s">
        <v>162</v>
      </c>
      <c r="E1203" s="232" t="s">
        <v>77</v>
      </c>
      <c r="F1203" s="233" t="s">
        <v>576</v>
      </c>
      <c r="G1203" s="221"/>
      <c r="H1203" s="234">
        <v>3.6</v>
      </c>
      <c r="I1203" s="226"/>
      <c r="J1203" s="221"/>
      <c r="K1203" s="221"/>
      <c r="L1203" s="227"/>
      <c r="M1203" s="228"/>
      <c r="N1203" s="229"/>
      <c r="O1203" s="229"/>
      <c r="P1203" s="229"/>
      <c r="Q1203" s="229"/>
      <c r="R1203" s="229"/>
      <c r="S1203" s="229"/>
      <c r="T1203" s="230"/>
      <c r="AT1203" s="231" t="s">
        <v>162</v>
      </c>
      <c r="AU1203" s="231" t="s">
        <v>90</v>
      </c>
      <c r="AV1203" s="13" t="s">
        <v>90</v>
      </c>
      <c r="AW1203" s="13" t="s">
        <v>41</v>
      </c>
      <c r="AX1203" s="13" t="s">
        <v>79</v>
      </c>
      <c r="AY1203" s="231" t="s">
        <v>151</v>
      </c>
    </row>
    <row r="1204" spans="2:65" s="13" customFormat="1" x14ac:dyDescent="0.3">
      <c r="B1204" s="220"/>
      <c r="C1204" s="221"/>
      <c r="D1204" s="207" t="s">
        <v>162</v>
      </c>
      <c r="E1204" s="232" t="s">
        <v>77</v>
      </c>
      <c r="F1204" s="233" t="s">
        <v>577</v>
      </c>
      <c r="G1204" s="221"/>
      <c r="H1204" s="234">
        <v>3</v>
      </c>
      <c r="I1204" s="226"/>
      <c r="J1204" s="221"/>
      <c r="K1204" s="221"/>
      <c r="L1204" s="227"/>
      <c r="M1204" s="228"/>
      <c r="N1204" s="229"/>
      <c r="O1204" s="229"/>
      <c r="P1204" s="229"/>
      <c r="Q1204" s="229"/>
      <c r="R1204" s="229"/>
      <c r="S1204" s="229"/>
      <c r="T1204" s="230"/>
      <c r="AT1204" s="231" t="s">
        <v>162</v>
      </c>
      <c r="AU1204" s="231" t="s">
        <v>90</v>
      </c>
      <c r="AV1204" s="13" t="s">
        <v>90</v>
      </c>
      <c r="AW1204" s="13" t="s">
        <v>41</v>
      </c>
      <c r="AX1204" s="13" t="s">
        <v>79</v>
      </c>
      <c r="AY1204" s="231" t="s">
        <v>151</v>
      </c>
    </row>
    <row r="1205" spans="2:65" s="14" customFormat="1" x14ac:dyDescent="0.3">
      <c r="B1205" s="235"/>
      <c r="C1205" s="236"/>
      <c r="D1205" s="222" t="s">
        <v>162</v>
      </c>
      <c r="E1205" s="237" t="s">
        <v>77</v>
      </c>
      <c r="F1205" s="238" t="s">
        <v>174</v>
      </c>
      <c r="G1205" s="236"/>
      <c r="H1205" s="239">
        <v>20.399999999999999</v>
      </c>
      <c r="I1205" s="240"/>
      <c r="J1205" s="236"/>
      <c r="K1205" s="236"/>
      <c r="L1205" s="241"/>
      <c r="M1205" s="242"/>
      <c r="N1205" s="243"/>
      <c r="O1205" s="243"/>
      <c r="P1205" s="243"/>
      <c r="Q1205" s="243"/>
      <c r="R1205" s="243"/>
      <c r="S1205" s="243"/>
      <c r="T1205" s="244"/>
      <c r="AT1205" s="245" t="s">
        <v>162</v>
      </c>
      <c r="AU1205" s="245" t="s">
        <v>90</v>
      </c>
      <c r="AV1205" s="14" t="s">
        <v>158</v>
      </c>
      <c r="AW1205" s="14" t="s">
        <v>41</v>
      </c>
      <c r="AX1205" s="14" t="s">
        <v>23</v>
      </c>
      <c r="AY1205" s="245" t="s">
        <v>151</v>
      </c>
    </row>
    <row r="1206" spans="2:65" s="1" customFormat="1" ht="22.5" customHeight="1" x14ac:dyDescent="0.3">
      <c r="B1206" s="36"/>
      <c r="C1206" s="195" t="s">
        <v>1266</v>
      </c>
      <c r="D1206" s="195" t="s">
        <v>153</v>
      </c>
      <c r="E1206" s="196" t="s">
        <v>1267</v>
      </c>
      <c r="F1206" s="197" t="s">
        <v>1268</v>
      </c>
      <c r="G1206" s="198" t="s">
        <v>252</v>
      </c>
      <c r="H1206" s="199">
        <v>189.75</v>
      </c>
      <c r="I1206" s="200"/>
      <c r="J1206" s="201">
        <f>ROUND(I1206*H1206,2)</f>
        <v>0</v>
      </c>
      <c r="K1206" s="197" t="s">
        <v>157</v>
      </c>
      <c r="L1206" s="56"/>
      <c r="M1206" s="202" t="s">
        <v>77</v>
      </c>
      <c r="N1206" s="203" t="s">
        <v>50</v>
      </c>
      <c r="O1206" s="37"/>
      <c r="P1206" s="204">
        <f>O1206*H1206</f>
        <v>0</v>
      </c>
      <c r="Q1206" s="204">
        <v>2.6403199999999998E-3</v>
      </c>
      <c r="R1206" s="204">
        <f>Q1206*H1206</f>
        <v>0.50100071999999995</v>
      </c>
      <c r="S1206" s="204">
        <v>0</v>
      </c>
      <c r="T1206" s="205">
        <f>S1206*H1206</f>
        <v>0</v>
      </c>
      <c r="AR1206" s="19" t="s">
        <v>271</v>
      </c>
      <c r="AT1206" s="19" t="s">
        <v>153</v>
      </c>
      <c r="AU1206" s="19" t="s">
        <v>90</v>
      </c>
      <c r="AY1206" s="19" t="s">
        <v>151</v>
      </c>
      <c r="BE1206" s="206">
        <f>IF(N1206="základní",J1206,0)</f>
        <v>0</v>
      </c>
      <c r="BF1206" s="206">
        <f>IF(N1206="snížená",J1206,0)</f>
        <v>0</v>
      </c>
      <c r="BG1206" s="206">
        <f>IF(N1206="zákl. přenesená",J1206,0)</f>
        <v>0</v>
      </c>
      <c r="BH1206" s="206">
        <f>IF(N1206="sníž. přenesená",J1206,0)</f>
        <v>0</v>
      </c>
      <c r="BI1206" s="206">
        <f>IF(N1206="nulová",J1206,0)</f>
        <v>0</v>
      </c>
      <c r="BJ1206" s="19" t="s">
        <v>90</v>
      </c>
      <c r="BK1206" s="206">
        <f>ROUND(I1206*H1206,2)</f>
        <v>0</v>
      </c>
      <c r="BL1206" s="19" t="s">
        <v>271</v>
      </c>
      <c r="BM1206" s="19" t="s">
        <v>1269</v>
      </c>
    </row>
    <row r="1207" spans="2:65" s="1" customFormat="1" ht="27" x14ac:dyDescent="0.3">
      <c r="B1207" s="36"/>
      <c r="C1207" s="58"/>
      <c r="D1207" s="207" t="s">
        <v>160</v>
      </c>
      <c r="E1207" s="58"/>
      <c r="F1207" s="208" t="s">
        <v>1270</v>
      </c>
      <c r="G1207" s="58"/>
      <c r="H1207" s="58"/>
      <c r="I1207" s="163"/>
      <c r="J1207" s="58"/>
      <c r="K1207" s="58"/>
      <c r="L1207" s="56"/>
      <c r="M1207" s="73"/>
      <c r="N1207" s="37"/>
      <c r="O1207" s="37"/>
      <c r="P1207" s="37"/>
      <c r="Q1207" s="37"/>
      <c r="R1207" s="37"/>
      <c r="S1207" s="37"/>
      <c r="T1207" s="74"/>
      <c r="AT1207" s="19" t="s">
        <v>160</v>
      </c>
      <c r="AU1207" s="19" t="s">
        <v>90</v>
      </c>
    </row>
    <row r="1208" spans="2:65" s="12" customFormat="1" x14ac:dyDescent="0.3">
      <c r="B1208" s="209"/>
      <c r="C1208" s="210"/>
      <c r="D1208" s="207" t="s">
        <v>162</v>
      </c>
      <c r="E1208" s="211" t="s">
        <v>77</v>
      </c>
      <c r="F1208" s="212" t="s">
        <v>1271</v>
      </c>
      <c r="G1208" s="210"/>
      <c r="H1208" s="213" t="s">
        <v>77</v>
      </c>
      <c r="I1208" s="214"/>
      <c r="J1208" s="210"/>
      <c r="K1208" s="210"/>
      <c r="L1208" s="215"/>
      <c r="M1208" s="216"/>
      <c r="N1208" s="217"/>
      <c r="O1208" s="217"/>
      <c r="P1208" s="217"/>
      <c r="Q1208" s="217"/>
      <c r="R1208" s="217"/>
      <c r="S1208" s="217"/>
      <c r="T1208" s="218"/>
      <c r="AT1208" s="219" t="s">
        <v>162</v>
      </c>
      <c r="AU1208" s="219" t="s">
        <v>90</v>
      </c>
      <c r="AV1208" s="12" t="s">
        <v>23</v>
      </c>
      <c r="AW1208" s="12" t="s">
        <v>41</v>
      </c>
      <c r="AX1208" s="12" t="s">
        <v>79</v>
      </c>
      <c r="AY1208" s="219" t="s">
        <v>151</v>
      </c>
    </row>
    <row r="1209" spans="2:65" s="12" customFormat="1" x14ac:dyDescent="0.3">
      <c r="B1209" s="209"/>
      <c r="C1209" s="210"/>
      <c r="D1209" s="207" t="s">
        <v>162</v>
      </c>
      <c r="E1209" s="211" t="s">
        <v>77</v>
      </c>
      <c r="F1209" s="212" t="s">
        <v>229</v>
      </c>
      <c r="G1209" s="210"/>
      <c r="H1209" s="213" t="s">
        <v>77</v>
      </c>
      <c r="I1209" s="214"/>
      <c r="J1209" s="210"/>
      <c r="K1209" s="210"/>
      <c r="L1209" s="215"/>
      <c r="M1209" s="216"/>
      <c r="N1209" s="217"/>
      <c r="O1209" s="217"/>
      <c r="P1209" s="217"/>
      <c r="Q1209" s="217"/>
      <c r="R1209" s="217"/>
      <c r="S1209" s="217"/>
      <c r="T1209" s="218"/>
      <c r="AT1209" s="219" t="s">
        <v>162</v>
      </c>
      <c r="AU1209" s="219" t="s">
        <v>90</v>
      </c>
      <c r="AV1209" s="12" t="s">
        <v>23</v>
      </c>
      <c r="AW1209" s="12" t="s">
        <v>41</v>
      </c>
      <c r="AX1209" s="12" t="s">
        <v>79</v>
      </c>
      <c r="AY1209" s="219" t="s">
        <v>151</v>
      </c>
    </row>
    <row r="1210" spans="2:65" s="13" customFormat="1" x14ac:dyDescent="0.3">
      <c r="B1210" s="220"/>
      <c r="C1210" s="221"/>
      <c r="D1210" s="207" t="s">
        <v>162</v>
      </c>
      <c r="E1210" s="232" t="s">
        <v>77</v>
      </c>
      <c r="F1210" s="233" t="s">
        <v>564</v>
      </c>
      <c r="G1210" s="221"/>
      <c r="H1210" s="234">
        <v>55.2</v>
      </c>
      <c r="I1210" s="226"/>
      <c r="J1210" s="221"/>
      <c r="K1210" s="221"/>
      <c r="L1210" s="227"/>
      <c r="M1210" s="228"/>
      <c r="N1210" s="229"/>
      <c r="O1210" s="229"/>
      <c r="P1210" s="229"/>
      <c r="Q1210" s="229"/>
      <c r="R1210" s="229"/>
      <c r="S1210" s="229"/>
      <c r="T1210" s="230"/>
      <c r="AT1210" s="231" t="s">
        <v>162</v>
      </c>
      <c r="AU1210" s="231" t="s">
        <v>90</v>
      </c>
      <c r="AV1210" s="13" t="s">
        <v>90</v>
      </c>
      <c r="AW1210" s="13" t="s">
        <v>41</v>
      </c>
      <c r="AX1210" s="13" t="s">
        <v>79</v>
      </c>
      <c r="AY1210" s="231" t="s">
        <v>151</v>
      </c>
    </row>
    <row r="1211" spans="2:65" s="13" customFormat="1" x14ac:dyDescent="0.3">
      <c r="B1211" s="220"/>
      <c r="C1211" s="221"/>
      <c r="D1211" s="207" t="s">
        <v>162</v>
      </c>
      <c r="E1211" s="232" t="s">
        <v>77</v>
      </c>
      <c r="F1211" s="233" t="s">
        <v>565</v>
      </c>
      <c r="G1211" s="221"/>
      <c r="H1211" s="234">
        <v>28.8</v>
      </c>
      <c r="I1211" s="226"/>
      <c r="J1211" s="221"/>
      <c r="K1211" s="221"/>
      <c r="L1211" s="227"/>
      <c r="M1211" s="228"/>
      <c r="N1211" s="229"/>
      <c r="O1211" s="229"/>
      <c r="P1211" s="229"/>
      <c r="Q1211" s="229"/>
      <c r="R1211" s="229"/>
      <c r="S1211" s="229"/>
      <c r="T1211" s="230"/>
      <c r="AT1211" s="231" t="s">
        <v>162</v>
      </c>
      <c r="AU1211" s="231" t="s">
        <v>90</v>
      </c>
      <c r="AV1211" s="13" t="s">
        <v>90</v>
      </c>
      <c r="AW1211" s="13" t="s">
        <v>41</v>
      </c>
      <c r="AX1211" s="13" t="s">
        <v>79</v>
      </c>
      <c r="AY1211" s="231" t="s">
        <v>151</v>
      </c>
    </row>
    <row r="1212" spans="2:65" s="13" customFormat="1" x14ac:dyDescent="0.3">
      <c r="B1212" s="220"/>
      <c r="C1212" s="221"/>
      <c r="D1212" s="207" t="s">
        <v>162</v>
      </c>
      <c r="E1212" s="232" t="s">
        <v>77</v>
      </c>
      <c r="F1212" s="233" t="s">
        <v>566</v>
      </c>
      <c r="G1212" s="221"/>
      <c r="H1212" s="234">
        <v>1.65</v>
      </c>
      <c r="I1212" s="226"/>
      <c r="J1212" s="221"/>
      <c r="K1212" s="221"/>
      <c r="L1212" s="227"/>
      <c r="M1212" s="228"/>
      <c r="N1212" s="229"/>
      <c r="O1212" s="229"/>
      <c r="P1212" s="229"/>
      <c r="Q1212" s="229"/>
      <c r="R1212" s="229"/>
      <c r="S1212" s="229"/>
      <c r="T1212" s="230"/>
      <c r="AT1212" s="231" t="s">
        <v>162</v>
      </c>
      <c r="AU1212" s="231" t="s">
        <v>90</v>
      </c>
      <c r="AV1212" s="13" t="s">
        <v>90</v>
      </c>
      <c r="AW1212" s="13" t="s">
        <v>41</v>
      </c>
      <c r="AX1212" s="13" t="s">
        <v>79</v>
      </c>
      <c r="AY1212" s="231" t="s">
        <v>151</v>
      </c>
    </row>
    <row r="1213" spans="2:65" s="12" customFormat="1" x14ac:dyDescent="0.3">
      <c r="B1213" s="209"/>
      <c r="C1213" s="210"/>
      <c r="D1213" s="207" t="s">
        <v>162</v>
      </c>
      <c r="E1213" s="211" t="s">
        <v>77</v>
      </c>
      <c r="F1213" s="212" t="s">
        <v>232</v>
      </c>
      <c r="G1213" s="210"/>
      <c r="H1213" s="213" t="s">
        <v>77</v>
      </c>
      <c r="I1213" s="214"/>
      <c r="J1213" s="210"/>
      <c r="K1213" s="210"/>
      <c r="L1213" s="215"/>
      <c r="M1213" s="216"/>
      <c r="N1213" s="217"/>
      <c r="O1213" s="217"/>
      <c r="P1213" s="217"/>
      <c r="Q1213" s="217"/>
      <c r="R1213" s="217"/>
      <c r="S1213" s="217"/>
      <c r="T1213" s="218"/>
      <c r="AT1213" s="219" t="s">
        <v>162</v>
      </c>
      <c r="AU1213" s="219" t="s">
        <v>90</v>
      </c>
      <c r="AV1213" s="12" t="s">
        <v>23</v>
      </c>
      <c r="AW1213" s="12" t="s">
        <v>41</v>
      </c>
      <c r="AX1213" s="12" t="s">
        <v>79</v>
      </c>
      <c r="AY1213" s="219" t="s">
        <v>151</v>
      </c>
    </row>
    <row r="1214" spans="2:65" s="13" customFormat="1" x14ac:dyDescent="0.3">
      <c r="B1214" s="220"/>
      <c r="C1214" s="221"/>
      <c r="D1214" s="207" t="s">
        <v>162</v>
      </c>
      <c r="E1214" s="232" t="s">
        <v>77</v>
      </c>
      <c r="F1214" s="233" t="s">
        <v>565</v>
      </c>
      <c r="G1214" s="221"/>
      <c r="H1214" s="234">
        <v>28.8</v>
      </c>
      <c r="I1214" s="226"/>
      <c r="J1214" s="221"/>
      <c r="K1214" s="221"/>
      <c r="L1214" s="227"/>
      <c r="M1214" s="228"/>
      <c r="N1214" s="229"/>
      <c r="O1214" s="229"/>
      <c r="P1214" s="229"/>
      <c r="Q1214" s="229"/>
      <c r="R1214" s="229"/>
      <c r="S1214" s="229"/>
      <c r="T1214" s="230"/>
      <c r="AT1214" s="231" t="s">
        <v>162</v>
      </c>
      <c r="AU1214" s="231" t="s">
        <v>90</v>
      </c>
      <c r="AV1214" s="13" t="s">
        <v>90</v>
      </c>
      <c r="AW1214" s="13" t="s">
        <v>41</v>
      </c>
      <c r="AX1214" s="13" t="s">
        <v>79</v>
      </c>
      <c r="AY1214" s="231" t="s">
        <v>151</v>
      </c>
    </row>
    <row r="1215" spans="2:65" s="13" customFormat="1" x14ac:dyDescent="0.3">
      <c r="B1215" s="220"/>
      <c r="C1215" s="221"/>
      <c r="D1215" s="207" t="s">
        <v>162</v>
      </c>
      <c r="E1215" s="232" t="s">
        <v>77</v>
      </c>
      <c r="F1215" s="233" t="s">
        <v>1250</v>
      </c>
      <c r="G1215" s="221"/>
      <c r="H1215" s="234">
        <v>9.6</v>
      </c>
      <c r="I1215" s="226"/>
      <c r="J1215" s="221"/>
      <c r="K1215" s="221"/>
      <c r="L1215" s="227"/>
      <c r="M1215" s="228"/>
      <c r="N1215" s="229"/>
      <c r="O1215" s="229"/>
      <c r="P1215" s="229"/>
      <c r="Q1215" s="229"/>
      <c r="R1215" s="229"/>
      <c r="S1215" s="229"/>
      <c r="T1215" s="230"/>
      <c r="AT1215" s="231" t="s">
        <v>162</v>
      </c>
      <c r="AU1215" s="231" t="s">
        <v>90</v>
      </c>
      <c r="AV1215" s="13" t="s">
        <v>90</v>
      </c>
      <c r="AW1215" s="13" t="s">
        <v>41</v>
      </c>
      <c r="AX1215" s="13" t="s">
        <v>79</v>
      </c>
      <c r="AY1215" s="231" t="s">
        <v>151</v>
      </c>
    </row>
    <row r="1216" spans="2:65" s="13" customFormat="1" x14ac:dyDescent="0.3">
      <c r="B1216" s="220"/>
      <c r="C1216" s="221"/>
      <c r="D1216" s="207" t="s">
        <v>162</v>
      </c>
      <c r="E1216" s="232" t="s">
        <v>77</v>
      </c>
      <c r="F1216" s="233" t="s">
        <v>570</v>
      </c>
      <c r="G1216" s="221"/>
      <c r="H1216" s="234">
        <v>16.8</v>
      </c>
      <c r="I1216" s="226"/>
      <c r="J1216" s="221"/>
      <c r="K1216" s="221"/>
      <c r="L1216" s="227"/>
      <c r="M1216" s="228"/>
      <c r="N1216" s="229"/>
      <c r="O1216" s="229"/>
      <c r="P1216" s="229"/>
      <c r="Q1216" s="229"/>
      <c r="R1216" s="229"/>
      <c r="S1216" s="229"/>
      <c r="T1216" s="230"/>
      <c r="AT1216" s="231" t="s">
        <v>162</v>
      </c>
      <c r="AU1216" s="231" t="s">
        <v>90</v>
      </c>
      <c r="AV1216" s="13" t="s">
        <v>90</v>
      </c>
      <c r="AW1216" s="13" t="s">
        <v>41</v>
      </c>
      <c r="AX1216" s="13" t="s">
        <v>79</v>
      </c>
      <c r="AY1216" s="231" t="s">
        <v>151</v>
      </c>
    </row>
    <row r="1217" spans="2:65" s="13" customFormat="1" x14ac:dyDescent="0.3">
      <c r="B1217" s="220"/>
      <c r="C1217" s="221"/>
      <c r="D1217" s="207" t="s">
        <v>162</v>
      </c>
      <c r="E1217" s="232" t="s">
        <v>77</v>
      </c>
      <c r="F1217" s="233" t="s">
        <v>571</v>
      </c>
      <c r="G1217" s="221"/>
      <c r="H1217" s="234">
        <v>12</v>
      </c>
      <c r="I1217" s="226"/>
      <c r="J1217" s="221"/>
      <c r="K1217" s="221"/>
      <c r="L1217" s="227"/>
      <c r="M1217" s="228"/>
      <c r="N1217" s="229"/>
      <c r="O1217" s="229"/>
      <c r="P1217" s="229"/>
      <c r="Q1217" s="229"/>
      <c r="R1217" s="229"/>
      <c r="S1217" s="229"/>
      <c r="T1217" s="230"/>
      <c r="AT1217" s="231" t="s">
        <v>162</v>
      </c>
      <c r="AU1217" s="231" t="s">
        <v>90</v>
      </c>
      <c r="AV1217" s="13" t="s">
        <v>90</v>
      </c>
      <c r="AW1217" s="13" t="s">
        <v>41</v>
      </c>
      <c r="AX1217" s="13" t="s">
        <v>79</v>
      </c>
      <c r="AY1217" s="231" t="s">
        <v>151</v>
      </c>
    </row>
    <row r="1218" spans="2:65" s="13" customFormat="1" x14ac:dyDescent="0.3">
      <c r="B1218" s="220"/>
      <c r="C1218" s="221"/>
      <c r="D1218" s="207" t="s">
        <v>162</v>
      </c>
      <c r="E1218" s="232" t="s">
        <v>77</v>
      </c>
      <c r="F1218" s="233" t="s">
        <v>572</v>
      </c>
      <c r="G1218" s="221"/>
      <c r="H1218" s="234">
        <v>2</v>
      </c>
      <c r="I1218" s="226"/>
      <c r="J1218" s="221"/>
      <c r="K1218" s="221"/>
      <c r="L1218" s="227"/>
      <c r="M1218" s="228"/>
      <c r="N1218" s="229"/>
      <c r="O1218" s="229"/>
      <c r="P1218" s="229"/>
      <c r="Q1218" s="229"/>
      <c r="R1218" s="229"/>
      <c r="S1218" s="229"/>
      <c r="T1218" s="230"/>
      <c r="AT1218" s="231" t="s">
        <v>162</v>
      </c>
      <c r="AU1218" s="231" t="s">
        <v>90</v>
      </c>
      <c r="AV1218" s="13" t="s">
        <v>90</v>
      </c>
      <c r="AW1218" s="13" t="s">
        <v>41</v>
      </c>
      <c r="AX1218" s="13" t="s">
        <v>79</v>
      </c>
      <c r="AY1218" s="231" t="s">
        <v>151</v>
      </c>
    </row>
    <row r="1219" spans="2:65" s="13" customFormat="1" x14ac:dyDescent="0.3">
      <c r="B1219" s="220"/>
      <c r="C1219" s="221"/>
      <c r="D1219" s="207" t="s">
        <v>162</v>
      </c>
      <c r="E1219" s="232" t="s">
        <v>77</v>
      </c>
      <c r="F1219" s="233" t="s">
        <v>1251</v>
      </c>
      <c r="G1219" s="221"/>
      <c r="H1219" s="234">
        <v>19.2</v>
      </c>
      <c r="I1219" s="226"/>
      <c r="J1219" s="221"/>
      <c r="K1219" s="221"/>
      <c r="L1219" s="227"/>
      <c r="M1219" s="228"/>
      <c r="N1219" s="229"/>
      <c r="O1219" s="229"/>
      <c r="P1219" s="229"/>
      <c r="Q1219" s="229"/>
      <c r="R1219" s="229"/>
      <c r="S1219" s="229"/>
      <c r="T1219" s="230"/>
      <c r="AT1219" s="231" t="s">
        <v>162</v>
      </c>
      <c r="AU1219" s="231" t="s">
        <v>90</v>
      </c>
      <c r="AV1219" s="13" t="s">
        <v>90</v>
      </c>
      <c r="AW1219" s="13" t="s">
        <v>41</v>
      </c>
      <c r="AX1219" s="13" t="s">
        <v>79</v>
      </c>
      <c r="AY1219" s="231" t="s">
        <v>151</v>
      </c>
    </row>
    <row r="1220" spans="2:65" s="13" customFormat="1" x14ac:dyDescent="0.3">
      <c r="B1220" s="220"/>
      <c r="C1220" s="221"/>
      <c r="D1220" s="207" t="s">
        <v>162</v>
      </c>
      <c r="E1220" s="232" t="s">
        <v>77</v>
      </c>
      <c r="F1220" s="233" t="s">
        <v>1252</v>
      </c>
      <c r="G1220" s="221"/>
      <c r="H1220" s="234">
        <v>14.4</v>
      </c>
      <c r="I1220" s="226"/>
      <c r="J1220" s="221"/>
      <c r="K1220" s="221"/>
      <c r="L1220" s="227"/>
      <c r="M1220" s="228"/>
      <c r="N1220" s="229"/>
      <c r="O1220" s="229"/>
      <c r="P1220" s="229"/>
      <c r="Q1220" s="229"/>
      <c r="R1220" s="229"/>
      <c r="S1220" s="229"/>
      <c r="T1220" s="230"/>
      <c r="AT1220" s="231" t="s">
        <v>162</v>
      </c>
      <c r="AU1220" s="231" t="s">
        <v>90</v>
      </c>
      <c r="AV1220" s="13" t="s">
        <v>90</v>
      </c>
      <c r="AW1220" s="13" t="s">
        <v>41</v>
      </c>
      <c r="AX1220" s="13" t="s">
        <v>79</v>
      </c>
      <c r="AY1220" s="231" t="s">
        <v>151</v>
      </c>
    </row>
    <row r="1221" spans="2:65" s="13" customFormat="1" x14ac:dyDescent="0.3">
      <c r="B1221" s="220"/>
      <c r="C1221" s="221"/>
      <c r="D1221" s="207" t="s">
        <v>162</v>
      </c>
      <c r="E1221" s="232" t="s">
        <v>77</v>
      </c>
      <c r="F1221" s="233" t="s">
        <v>574</v>
      </c>
      <c r="G1221" s="221"/>
      <c r="H1221" s="234">
        <v>1.3</v>
      </c>
      <c r="I1221" s="226"/>
      <c r="J1221" s="221"/>
      <c r="K1221" s="221"/>
      <c r="L1221" s="227"/>
      <c r="M1221" s="228"/>
      <c r="N1221" s="229"/>
      <c r="O1221" s="229"/>
      <c r="P1221" s="229"/>
      <c r="Q1221" s="229"/>
      <c r="R1221" s="229"/>
      <c r="S1221" s="229"/>
      <c r="T1221" s="230"/>
      <c r="AT1221" s="231" t="s">
        <v>162</v>
      </c>
      <c r="AU1221" s="231" t="s">
        <v>90</v>
      </c>
      <c r="AV1221" s="13" t="s">
        <v>90</v>
      </c>
      <c r="AW1221" s="13" t="s">
        <v>41</v>
      </c>
      <c r="AX1221" s="13" t="s">
        <v>79</v>
      </c>
      <c r="AY1221" s="231" t="s">
        <v>151</v>
      </c>
    </row>
    <row r="1222" spans="2:65" s="14" customFormat="1" x14ac:dyDescent="0.3">
      <c r="B1222" s="235"/>
      <c r="C1222" s="236"/>
      <c r="D1222" s="222" t="s">
        <v>162</v>
      </c>
      <c r="E1222" s="237" t="s">
        <v>77</v>
      </c>
      <c r="F1222" s="238" t="s">
        <v>174</v>
      </c>
      <c r="G1222" s="236"/>
      <c r="H1222" s="239">
        <v>189.75</v>
      </c>
      <c r="I1222" s="240"/>
      <c r="J1222" s="236"/>
      <c r="K1222" s="236"/>
      <c r="L1222" s="241"/>
      <c r="M1222" s="242"/>
      <c r="N1222" s="243"/>
      <c r="O1222" s="243"/>
      <c r="P1222" s="243"/>
      <c r="Q1222" s="243"/>
      <c r="R1222" s="243"/>
      <c r="S1222" s="243"/>
      <c r="T1222" s="244"/>
      <c r="AT1222" s="245" t="s">
        <v>162</v>
      </c>
      <c r="AU1222" s="245" t="s">
        <v>90</v>
      </c>
      <c r="AV1222" s="14" t="s">
        <v>158</v>
      </c>
      <c r="AW1222" s="14" t="s">
        <v>41</v>
      </c>
      <c r="AX1222" s="14" t="s">
        <v>23</v>
      </c>
      <c r="AY1222" s="245" t="s">
        <v>151</v>
      </c>
    </row>
    <row r="1223" spans="2:65" s="1" customFormat="1" ht="22.5" customHeight="1" x14ac:dyDescent="0.3">
      <c r="B1223" s="36"/>
      <c r="C1223" s="195" t="s">
        <v>1272</v>
      </c>
      <c r="D1223" s="195" t="s">
        <v>153</v>
      </c>
      <c r="E1223" s="196" t="s">
        <v>1273</v>
      </c>
      <c r="F1223" s="197" t="s">
        <v>1274</v>
      </c>
      <c r="G1223" s="198" t="s">
        <v>959</v>
      </c>
      <c r="H1223" s="271"/>
      <c r="I1223" s="200"/>
      <c r="J1223" s="201">
        <f>ROUND(I1223*H1223,2)</f>
        <v>0</v>
      </c>
      <c r="K1223" s="197" t="s">
        <v>157</v>
      </c>
      <c r="L1223" s="56"/>
      <c r="M1223" s="202" t="s">
        <v>77</v>
      </c>
      <c r="N1223" s="203" t="s">
        <v>50</v>
      </c>
      <c r="O1223" s="37"/>
      <c r="P1223" s="204">
        <f>O1223*H1223</f>
        <v>0</v>
      </c>
      <c r="Q1223" s="204">
        <v>0</v>
      </c>
      <c r="R1223" s="204">
        <f>Q1223*H1223</f>
        <v>0</v>
      </c>
      <c r="S1223" s="204">
        <v>0</v>
      </c>
      <c r="T1223" s="205">
        <f>S1223*H1223</f>
        <v>0</v>
      </c>
      <c r="AR1223" s="19" t="s">
        <v>271</v>
      </c>
      <c r="AT1223" s="19" t="s">
        <v>153</v>
      </c>
      <c r="AU1223" s="19" t="s">
        <v>90</v>
      </c>
      <c r="AY1223" s="19" t="s">
        <v>151</v>
      </c>
      <c r="BE1223" s="206">
        <f>IF(N1223="základní",J1223,0)</f>
        <v>0</v>
      </c>
      <c r="BF1223" s="206">
        <f>IF(N1223="snížená",J1223,0)</f>
        <v>0</v>
      </c>
      <c r="BG1223" s="206">
        <f>IF(N1223="zákl. přenesená",J1223,0)</f>
        <v>0</v>
      </c>
      <c r="BH1223" s="206">
        <f>IF(N1223="sníž. přenesená",J1223,0)</f>
        <v>0</v>
      </c>
      <c r="BI1223" s="206">
        <f>IF(N1223="nulová",J1223,0)</f>
        <v>0</v>
      </c>
      <c r="BJ1223" s="19" t="s">
        <v>90</v>
      </c>
      <c r="BK1223" s="206">
        <f>ROUND(I1223*H1223,2)</f>
        <v>0</v>
      </c>
      <c r="BL1223" s="19" t="s">
        <v>271</v>
      </c>
      <c r="BM1223" s="19" t="s">
        <v>1275</v>
      </c>
    </row>
    <row r="1224" spans="2:65" s="1" customFormat="1" ht="27" x14ac:dyDescent="0.3">
      <c r="B1224" s="36"/>
      <c r="C1224" s="58"/>
      <c r="D1224" s="207" t="s">
        <v>160</v>
      </c>
      <c r="E1224" s="58"/>
      <c r="F1224" s="208" t="s">
        <v>1276</v>
      </c>
      <c r="G1224" s="58"/>
      <c r="H1224" s="58"/>
      <c r="I1224" s="163"/>
      <c r="J1224" s="58"/>
      <c r="K1224" s="58"/>
      <c r="L1224" s="56"/>
      <c r="M1224" s="73"/>
      <c r="N1224" s="37"/>
      <c r="O1224" s="37"/>
      <c r="P1224" s="37"/>
      <c r="Q1224" s="37"/>
      <c r="R1224" s="37"/>
      <c r="S1224" s="37"/>
      <c r="T1224" s="74"/>
      <c r="AT1224" s="19" t="s">
        <v>160</v>
      </c>
      <c r="AU1224" s="19" t="s">
        <v>90</v>
      </c>
    </row>
    <row r="1225" spans="2:65" s="11" customFormat="1" ht="29.85" customHeight="1" x14ac:dyDescent="0.3">
      <c r="B1225" s="178"/>
      <c r="C1225" s="179"/>
      <c r="D1225" s="192" t="s">
        <v>78</v>
      </c>
      <c r="E1225" s="193" t="s">
        <v>1277</v>
      </c>
      <c r="F1225" s="193" t="s">
        <v>1278</v>
      </c>
      <c r="G1225" s="179"/>
      <c r="H1225" s="179"/>
      <c r="I1225" s="182"/>
      <c r="J1225" s="194">
        <f>BK1225</f>
        <v>0</v>
      </c>
      <c r="K1225" s="179"/>
      <c r="L1225" s="184"/>
      <c r="M1225" s="185"/>
      <c r="N1225" s="186"/>
      <c r="O1225" s="186"/>
      <c r="P1225" s="187">
        <f>SUM(P1226:P1235)</f>
        <v>0</v>
      </c>
      <c r="Q1225" s="186"/>
      <c r="R1225" s="187">
        <f>SUM(R1226:R1235)</f>
        <v>3.8508492599999999E-2</v>
      </c>
      <c r="S1225" s="186"/>
      <c r="T1225" s="188">
        <f>SUM(T1226:T1235)</f>
        <v>0</v>
      </c>
      <c r="AR1225" s="189" t="s">
        <v>90</v>
      </c>
      <c r="AT1225" s="190" t="s">
        <v>78</v>
      </c>
      <c r="AU1225" s="190" t="s">
        <v>23</v>
      </c>
      <c r="AY1225" s="189" t="s">
        <v>151</v>
      </c>
      <c r="BK1225" s="191">
        <f>SUM(BK1226:BK1235)</f>
        <v>0</v>
      </c>
    </row>
    <row r="1226" spans="2:65" s="1" customFormat="1" ht="22.5" customHeight="1" x14ac:dyDescent="0.3">
      <c r="B1226" s="36"/>
      <c r="C1226" s="195" t="s">
        <v>1279</v>
      </c>
      <c r="D1226" s="195" t="s">
        <v>153</v>
      </c>
      <c r="E1226" s="196" t="s">
        <v>1280</v>
      </c>
      <c r="F1226" s="197" t="s">
        <v>1281</v>
      </c>
      <c r="G1226" s="198" t="s">
        <v>274</v>
      </c>
      <c r="H1226" s="199">
        <v>2</v>
      </c>
      <c r="I1226" s="200"/>
      <c r="J1226" s="201">
        <f>ROUND(I1226*H1226,2)</f>
        <v>0</v>
      </c>
      <c r="K1226" s="197" t="s">
        <v>157</v>
      </c>
      <c r="L1226" s="56"/>
      <c r="M1226" s="202" t="s">
        <v>77</v>
      </c>
      <c r="N1226" s="203" t="s">
        <v>50</v>
      </c>
      <c r="O1226" s="37"/>
      <c r="P1226" s="204">
        <f>O1226*H1226</f>
        <v>0</v>
      </c>
      <c r="Q1226" s="204">
        <v>2.5424630000000001E-4</v>
      </c>
      <c r="R1226" s="204">
        <f>Q1226*H1226</f>
        <v>5.0849260000000002E-4</v>
      </c>
      <c r="S1226" s="204">
        <v>0</v>
      </c>
      <c r="T1226" s="205">
        <f>S1226*H1226</f>
        <v>0</v>
      </c>
      <c r="AR1226" s="19" t="s">
        <v>271</v>
      </c>
      <c r="AT1226" s="19" t="s">
        <v>153</v>
      </c>
      <c r="AU1226" s="19" t="s">
        <v>90</v>
      </c>
      <c r="AY1226" s="19" t="s">
        <v>151</v>
      </c>
      <c r="BE1226" s="206">
        <f>IF(N1226="základní",J1226,0)</f>
        <v>0</v>
      </c>
      <c r="BF1226" s="206">
        <f>IF(N1226="snížená",J1226,0)</f>
        <v>0</v>
      </c>
      <c r="BG1226" s="206">
        <f>IF(N1226="zákl. přenesená",J1226,0)</f>
        <v>0</v>
      </c>
      <c r="BH1226" s="206">
        <f>IF(N1226="sníž. přenesená",J1226,0)</f>
        <v>0</v>
      </c>
      <c r="BI1226" s="206">
        <f>IF(N1226="nulová",J1226,0)</f>
        <v>0</v>
      </c>
      <c r="BJ1226" s="19" t="s">
        <v>90</v>
      </c>
      <c r="BK1226" s="206">
        <f>ROUND(I1226*H1226,2)</f>
        <v>0</v>
      </c>
      <c r="BL1226" s="19" t="s">
        <v>271</v>
      </c>
      <c r="BM1226" s="19" t="s">
        <v>1282</v>
      </c>
    </row>
    <row r="1227" spans="2:65" s="1" customFormat="1" ht="27" x14ac:dyDescent="0.3">
      <c r="B1227" s="36"/>
      <c r="C1227" s="58"/>
      <c r="D1227" s="207" t="s">
        <v>160</v>
      </c>
      <c r="E1227" s="58"/>
      <c r="F1227" s="208" t="s">
        <v>1283</v>
      </c>
      <c r="G1227" s="58"/>
      <c r="H1227" s="58"/>
      <c r="I1227" s="163"/>
      <c r="J1227" s="58"/>
      <c r="K1227" s="58"/>
      <c r="L1227" s="56"/>
      <c r="M1227" s="73"/>
      <c r="N1227" s="37"/>
      <c r="O1227" s="37"/>
      <c r="P1227" s="37"/>
      <c r="Q1227" s="37"/>
      <c r="R1227" s="37"/>
      <c r="S1227" s="37"/>
      <c r="T1227" s="74"/>
      <c r="AT1227" s="19" t="s">
        <v>160</v>
      </c>
      <c r="AU1227" s="19" t="s">
        <v>90</v>
      </c>
    </row>
    <row r="1228" spans="2:65" s="12" customFormat="1" x14ac:dyDescent="0.3">
      <c r="B1228" s="209"/>
      <c r="C1228" s="210"/>
      <c r="D1228" s="207" t="s">
        <v>162</v>
      </c>
      <c r="E1228" s="211" t="s">
        <v>77</v>
      </c>
      <c r="F1228" s="212" t="s">
        <v>163</v>
      </c>
      <c r="G1228" s="210"/>
      <c r="H1228" s="213" t="s">
        <v>77</v>
      </c>
      <c r="I1228" s="214"/>
      <c r="J1228" s="210"/>
      <c r="K1228" s="210"/>
      <c r="L1228" s="215"/>
      <c r="M1228" s="216"/>
      <c r="N1228" s="217"/>
      <c r="O1228" s="217"/>
      <c r="P1228" s="217"/>
      <c r="Q1228" s="217"/>
      <c r="R1228" s="217"/>
      <c r="S1228" s="217"/>
      <c r="T1228" s="218"/>
      <c r="AT1228" s="219" t="s">
        <v>162</v>
      </c>
      <c r="AU1228" s="219" t="s">
        <v>90</v>
      </c>
      <c r="AV1228" s="12" t="s">
        <v>23</v>
      </c>
      <c r="AW1228" s="12" t="s">
        <v>41</v>
      </c>
      <c r="AX1228" s="12" t="s">
        <v>79</v>
      </c>
      <c r="AY1228" s="219" t="s">
        <v>151</v>
      </c>
    </row>
    <row r="1229" spans="2:65" s="13" customFormat="1" x14ac:dyDescent="0.3">
      <c r="B1229" s="220"/>
      <c r="C1229" s="221"/>
      <c r="D1229" s="222" t="s">
        <v>162</v>
      </c>
      <c r="E1229" s="223" t="s">
        <v>77</v>
      </c>
      <c r="F1229" s="224" t="s">
        <v>90</v>
      </c>
      <c r="G1229" s="221"/>
      <c r="H1229" s="225">
        <v>2</v>
      </c>
      <c r="I1229" s="226"/>
      <c r="J1229" s="221"/>
      <c r="K1229" s="221"/>
      <c r="L1229" s="227"/>
      <c r="M1229" s="228"/>
      <c r="N1229" s="229"/>
      <c r="O1229" s="229"/>
      <c r="P1229" s="229"/>
      <c r="Q1229" s="229"/>
      <c r="R1229" s="229"/>
      <c r="S1229" s="229"/>
      <c r="T1229" s="230"/>
      <c r="AT1229" s="231" t="s">
        <v>162</v>
      </c>
      <c r="AU1229" s="231" t="s">
        <v>90</v>
      </c>
      <c r="AV1229" s="13" t="s">
        <v>90</v>
      </c>
      <c r="AW1229" s="13" t="s">
        <v>41</v>
      </c>
      <c r="AX1229" s="13" t="s">
        <v>23</v>
      </c>
      <c r="AY1229" s="231" t="s">
        <v>151</v>
      </c>
    </row>
    <row r="1230" spans="2:65" s="1" customFormat="1" ht="22.5" customHeight="1" x14ac:dyDescent="0.3">
      <c r="B1230" s="36"/>
      <c r="C1230" s="247" t="s">
        <v>1284</v>
      </c>
      <c r="D1230" s="247" t="s">
        <v>209</v>
      </c>
      <c r="E1230" s="248" t="s">
        <v>1285</v>
      </c>
      <c r="F1230" s="249" t="s">
        <v>1286</v>
      </c>
      <c r="G1230" s="250" t="s">
        <v>274</v>
      </c>
      <c r="H1230" s="251">
        <v>1</v>
      </c>
      <c r="I1230" s="252"/>
      <c r="J1230" s="253">
        <f>ROUND(I1230*H1230,2)</f>
        <v>0</v>
      </c>
      <c r="K1230" s="249" t="s">
        <v>157</v>
      </c>
      <c r="L1230" s="254"/>
      <c r="M1230" s="255" t="s">
        <v>77</v>
      </c>
      <c r="N1230" s="256" t="s">
        <v>50</v>
      </c>
      <c r="O1230" s="37"/>
      <c r="P1230" s="204">
        <f>O1230*H1230</f>
        <v>0</v>
      </c>
      <c r="Q1230" s="204">
        <v>1.7000000000000001E-2</v>
      </c>
      <c r="R1230" s="204">
        <f>Q1230*H1230</f>
        <v>1.7000000000000001E-2</v>
      </c>
      <c r="S1230" s="204">
        <v>0</v>
      </c>
      <c r="T1230" s="205">
        <f>S1230*H1230</f>
        <v>0</v>
      </c>
      <c r="AR1230" s="19" t="s">
        <v>437</v>
      </c>
      <c r="AT1230" s="19" t="s">
        <v>209</v>
      </c>
      <c r="AU1230" s="19" t="s">
        <v>90</v>
      </c>
      <c r="AY1230" s="19" t="s">
        <v>151</v>
      </c>
      <c r="BE1230" s="206">
        <f>IF(N1230="základní",J1230,0)</f>
        <v>0</v>
      </c>
      <c r="BF1230" s="206">
        <f>IF(N1230="snížená",J1230,0)</f>
        <v>0</v>
      </c>
      <c r="BG1230" s="206">
        <f>IF(N1230="zákl. přenesená",J1230,0)</f>
        <v>0</v>
      </c>
      <c r="BH1230" s="206">
        <f>IF(N1230="sníž. přenesená",J1230,0)</f>
        <v>0</v>
      </c>
      <c r="BI1230" s="206">
        <f>IF(N1230="nulová",J1230,0)</f>
        <v>0</v>
      </c>
      <c r="BJ1230" s="19" t="s">
        <v>90</v>
      </c>
      <c r="BK1230" s="206">
        <f>ROUND(I1230*H1230,2)</f>
        <v>0</v>
      </c>
      <c r="BL1230" s="19" t="s">
        <v>271</v>
      </c>
      <c r="BM1230" s="19" t="s">
        <v>1287</v>
      </c>
    </row>
    <row r="1231" spans="2:65" s="1" customFormat="1" x14ac:dyDescent="0.3">
      <c r="B1231" s="36"/>
      <c r="C1231" s="58"/>
      <c r="D1231" s="222" t="s">
        <v>160</v>
      </c>
      <c r="E1231" s="58"/>
      <c r="F1231" s="246" t="s">
        <v>1288</v>
      </c>
      <c r="G1231" s="58"/>
      <c r="H1231" s="58"/>
      <c r="I1231" s="163"/>
      <c r="J1231" s="58"/>
      <c r="K1231" s="58"/>
      <c r="L1231" s="56"/>
      <c r="M1231" s="73"/>
      <c r="N1231" s="37"/>
      <c r="O1231" s="37"/>
      <c r="P1231" s="37"/>
      <c r="Q1231" s="37"/>
      <c r="R1231" s="37"/>
      <c r="S1231" s="37"/>
      <c r="T1231" s="74"/>
      <c r="AT1231" s="19" t="s">
        <v>160</v>
      </c>
      <c r="AU1231" s="19" t="s">
        <v>90</v>
      </c>
    </row>
    <row r="1232" spans="2:65" s="1" customFormat="1" ht="22.5" customHeight="1" x14ac:dyDescent="0.3">
      <c r="B1232" s="36"/>
      <c r="C1232" s="247" t="s">
        <v>1289</v>
      </c>
      <c r="D1232" s="247" t="s">
        <v>209</v>
      </c>
      <c r="E1232" s="248" t="s">
        <v>1290</v>
      </c>
      <c r="F1232" s="249" t="s">
        <v>1291</v>
      </c>
      <c r="G1232" s="250" t="s">
        <v>274</v>
      </c>
      <c r="H1232" s="251">
        <v>1</v>
      </c>
      <c r="I1232" s="252"/>
      <c r="J1232" s="253">
        <f>ROUND(I1232*H1232,2)</f>
        <v>0</v>
      </c>
      <c r="K1232" s="249" t="s">
        <v>157</v>
      </c>
      <c r="L1232" s="254"/>
      <c r="M1232" s="255" t="s">
        <v>77</v>
      </c>
      <c r="N1232" s="256" t="s">
        <v>50</v>
      </c>
      <c r="O1232" s="37"/>
      <c r="P1232" s="204">
        <f>O1232*H1232</f>
        <v>0</v>
      </c>
      <c r="Q1232" s="204">
        <v>2.1000000000000001E-2</v>
      </c>
      <c r="R1232" s="204">
        <f>Q1232*H1232</f>
        <v>2.1000000000000001E-2</v>
      </c>
      <c r="S1232" s="204">
        <v>0</v>
      </c>
      <c r="T1232" s="205">
        <f>S1232*H1232</f>
        <v>0</v>
      </c>
      <c r="AR1232" s="19" t="s">
        <v>437</v>
      </c>
      <c r="AT1232" s="19" t="s">
        <v>209</v>
      </c>
      <c r="AU1232" s="19" t="s">
        <v>90</v>
      </c>
      <c r="AY1232" s="19" t="s">
        <v>151</v>
      </c>
      <c r="BE1232" s="206">
        <f>IF(N1232="základní",J1232,0)</f>
        <v>0</v>
      </c>
      <c r="BF1232" s="206">
        <f>IF(N1232="snížená",J1232,0)</f>
        <v>0</v>
      </c>
      <c r="BG1232" s="206">
        <f>IF(N1232="zákl. přenesená",J1232,0)</f>
        <v>0</v>
      </c>
      <c r="BH1232" s="206">
        <f>IF(N1232="sníž. přenesená",J1232,0)</f>
        <v>0</v>
      </c>
      <c r="BI1232" s="206">
        <f>IF(N1232="nulová",J1232,0)</f>
        <v>0</v>
      </c>
      <c r="BJ1232" s="19" t="s">
        <v>90</v>
      </c>
      <c r="BK1232" s="206">
        <f>ROUND(I1232*H1232,2)</f>
        <v>0</v>
      </c>
      <c r="BL1232" s="19" t="s">
        <v>271</v>
      </c>
      <c r="BM1232" s="19" t="s">
        <v>1292</v>
      </c>
    </row>
    <row r="1233" spans="2:65" s="1" customFormat="1" x14ac:dyDescent="0.3">
      <c r="B1233" s="36"/>
      <c r="C1233" s="58"/>
      <c r="D1233" s="222" t="s">
        <v>160</v>
      </c>
      <c r="E1233" s="58"/>
      <c r="F1233" s="246" t="s">
        <v>1293</v>
      </c>
      <c r="G1233" s="58"/>
      <c r="H1233" s="58"/>
      <c r="I1233" s="163"/>
      <c r="J1233" s="58"/>
      <c r="K1233" s="58"/>
      <c r="L1233" s="56"/>
      <c r="M1233" s="73"/>
      <c r="N1233" s="37"/>
      <c r="O1233" s="37"/>
      <c r="P1233" s="37"/>
      <c r="Q1233" s="37"/>
      <c r="R1233" s="37"/>
      <c r="S1233" s="37"/>
      <c r="T1233" s="74"/>
      <c r="AT1233" s="19" t="s">
        <v>160</v>
      </c>
      <c r="AU1233" s="19" t="s">
        <v>90</v>
      </c>
    </row>
    <row r="1234" spans="2:65" s="1" customFormat="1" ht="22.5" customHeight="1" x14ac:dyDescent="0.3">
      <c r="B1234" s="36"/>
      <c r="C1234" s="195" t="s">
        <v>1294</v>
      </c>
      <c r="D1234" s="195" t="s">
        <v>153</v>
      </c>
      <c r="E1234" s="196" t="s">
        <v>1295</v>
      </c>
      <c r="F1234" s="197" t="s">
        <v>1296</v>
      </c>
      <c r="G1234" s="198" t="s">
        <v>959</v>
      </c>
      <c r="H1234" s="271"/>
      <c r="I1234" s="200"/>
      <c r="J1234" s="201">
        <f>ROUND(I1234*H1234,2)</f>
        <v>0</v>
      </c>
      <c r="K1234" s="197" t="s">
        <v>157</v>
      </c>
      <c r="L1234" s="56"/>
      <c r="M1234" s="202" t="s">
        <v>77</v>
      </c>
      <c r="N1234" s="203" t="s">
        <v>50</v>
      </c>
      <c r="O1234" s="37"/>
      <c r="P1234" s="204">
        <f>O1234*H1234</f>
        <v>0</v>
      </c>
      <c r="Q1234" s="204">
        <v>0</v>
      </c>
      <c r="R1234" s="204">
        <f>Q1234*H1234</f>
        <v>0</v>
      </c>
      <c r="S1234" s="204">
        <v>0</v>
      </c>
      <c r="T1234" s="205">
        <f>S1234*H1234</f>
        <v>0</v>
      </c>
      <c r="AR1234" s="19" t="s">
        <v>271</v>
      </c>
      <c r="AT1234" s="19" t="s">
        <v>153</v>
      </c>
      <c r="AU1234" s="19" t="s">
        <v>90</v>
      </c>
      <c r="AY1234" s="19" t="s">
        <v>151</v>
      </c>
      <c r="BE1234" s="206">
        <f>IF(N1234="základní",J1234,0)</f>
        <v>0</v>
      </c>
      <c r="BF1234" s="206">
        <f>IF(N1234="snížená",J1234,0)</f>
        <v>0</v>
      </c>
      <c r="BG1234" s="206">
        <f>IF(N1234="zákl. přenesená",J1234,0)</f>
        <v>0</v>
      </c>
      <c r="BH1234" s="206">
        <f>IF(N1234="sníž. přenesená",J1234,0)</f>
        <v>0</v>
      </c>
      <c r="BI1234" s="206">
        <f>IF(N1234="nulová",J1234,0)</f>
        <v>0</v>
      </c>
      <c r="BJ1234" s="19" t="s">
        <v>90</v>
      </c>
      <c r="BK1234" s="206">
        <f>ROUND(I1234*H1234,2)</f>
        <v>0</v>
      </c>
      <c r="BL1234" s="19" t="s">
        <v>271</v>
      </c>
      <c r="BM1234" s="19" t="s">
        <v>1297</v>
      </c>
    </row>
    <row r="1235" spans="2:65" s="1" customFormat="1" ht="27" x14ac:dyDescent="0.3">
      <c r="B1235" s="36"/>
      <c r="C1235" s="58"/>
      <c r="D1235" s="207" t="s">
        <v>160</v>
      </c>
      <c r="E1235" s="58"/>
      <c r="F1235" s="208" t="s">
        <v>1298</v>
      </c>
      <c r="G1235" s="58"/>
      <c r="H1235" s="58"/>
      <c r="I1235" s="163"/>
      <c r="J1235" s="58"/>
      <c r="K1235" s="58"/>
      <c r="L1235" s="56"/>
      <c r="M1235" s="73"/>
      <c r="N1235" s="37"/>
      <c r="O1235" s="37"/>
      <c r="P1235" s="37"/>
      <c r="Q1235" s="37"/>
      <c r="R1235" s="37"/>
      <c r="S1235" s="37"/>
      <c r="T1235" s="74"/>
      <c r="AT1235" s="19" t="s">
        <v>160</v>
      </c>
      <c r="AU1235" s="19" t="s">
        <v>90</v>
      </c>
    </row>
    <row r="1236" spans="2:65" s="11" customFormat="1" ht="29.85" customHeight="1" x14ac:dyDescent="0.3">
      <c r="B1236" s="178"/>
      <c r="C1236" s="179"/>
      <c r="D1236" s="192" t="s">
        <v>78</v>
      </c>
      <c r="E1236" s="193" t="s">
        <v>1299</v>
      </c>
      <c r="F1236" s="193" t="s">
        <v>1300</v>
      </c>
      <c r="G1236" s="179"/>
      <c r="H1236" s="179"/>
      <c r="I1236" s="182"/>
      <c r="J1236" s="194">
        <f>BK1236</f>
        <v>0</v>
      </c>
      <c r="K1236" s="179"/>
      <c r="L1236" s="184"/>
      <c r="M1236" s="185"/>
      <c r="N1236" s="186"/>
      <c r="O1236" s="186"/>
      <c r="P1236" s="187">
        <f>SUM(P1237:P1322)</f>
        <v>0</v>
      </c>
      <c r="Q1236" s="186"/>
      <c r="R1236" s="187">
        <f>SUM(R1237:R1322)</f>
        <v>0.22441575520000001</v>
      </c>
      <c r="S1236" s="186"/>
      <c r="T1236" s="188">
        <f>SUM(T1237:T1322)</f>
        <v>1.41658</v>
      </c>
      <c r="AR1236" s="189" t="s">
        <v>90</v>
      </c>
      <c r="AT1236" s="190" t="s">
        <v>78</v>
      </c>
      <c r="AU1236" s="190" t="s">
        <v>23</v>
      </c>
      <c r="AY1236" s="189" t="s">
        <v>151</v>
      </c>
      <c r="BK1236" s="191">
        <f>SUM(BK1237:BK1322)</f>
        <v>0</v>
      </c>
    </row>
    <row r="1237" spans="2:65" s="1" customFormat="1" ht="22.5" customHeight="1" x14ac:dyDescent="0.3">
      <c r="B1237" s="36"/>
      <c r="C1237" s="195" t="s">
        <v>1301</v>
      </c>
      <c r="D1237" s="195" t="s">
        <v>153</v>
      </c>
      <c r="E1237" s="196" t="s">
        <v>1302</v>
      </c>
      <c r="F1237" s="197" t="s">
        <v>1303</v>
      </c>
      <c r="G1237" s="198" t="s">
        <v>156</v>
      </c>
      <c r="H1237" s="199">
        <v>22.1</v>
      </c>
      <c r="I1237" s="200"/>
      <c r="J1237" s="201">
        <f>ROUND(I1237*H1237,2)</f>
        <v>0</v>
      </c>
      <c r="K1237" s="197" t="s">
        <v>157</v>
      </c>
      <c r="L1237" s="56"/>
      <c r="M1237" s="202" t="s">
        <v>77</v>
      </c>
      <c r="N1237" s="203" t="s">
        <v>50</v>
      </c>
      <c r="O1237" s="37"/>
      <c r="P1237" s="204">
        <f>O1237*H1237</f>
        <v>0</v>
      </c>
      <c r="Q1237" s="204">
        <v>0</v>
      </c>
      <c r="R1237" s="204">
        <f>Q1237*H1237</f>
        <v>0</v>
      </c>
      <c r="S1237" s="204">
        <v>3.3000000000000002E-2</v>
      </c>
      <c r="T1237" s="205">
        <f>S1237*H1237</f>
        <v>0.72930000000000006</v>
      </c>
      <c r="AR1237" s="19" t="s">
        <v>271</v>
      </c>
      <c r="AT1237" s="19" t="s">
        <v>153</v>
      </c>
      <c r="AU1237" s="19" t="s">
        <v>90</v>
      </c>
      <c r="AY1237" s="19" t="s">
        <v>151</v>
      </c>
      <c r="BE1237" s="206">
        <f>IF(N1237="základní",J1237,0)</f>
        <v>0</v>
      </c>
      <c r="BF1237" s="206">
        <f>IF(N1237="snížená",J1237,0)</f>
        <v>0</v>
      </c>
      <c r="BG1237" s="206">
        <f>IF(N1237="zákl. přenesená",J1237,0)</f>
        <v>0</v>
      </c>
      <c r="BH1237" s="206">
        <f>IF(N1237="sníž. přenesená",J1237,0)</f>
        <v>0</v>
      </c>
      <c r="BI1237" s="206">
        <f>IF(N1237="nulová",J1237,0)</f>
        <v>0</v>
      </c>
      <c r="BJ1237" s="19" t="s">
        <v>90</v>
      </c>
      <c r="BK1237" s="206">
        <f>ROUND(I1237*H1237,2)</f>
        <v>0</v>
      </c>
      <c r="BL1237" s="19" t="s">
        <v>271</v>
      </c>
      <c r="BM1237" s="19" t="s">
        <v>1304</v>
      </c>
    </row>
    <row r="1238" spans="2:65" s="1" customFormat="1" x14ac:dyDescent="0.3">
      <c r="B1238" s="36"/>
      <c r="C1238" s="58"/>
      <c r="D1238" s="207" t="s">
        <v>160</v>
      </c>
      <c r="E1238" s="58"/>
      <c r="F1238" s="208" t="s">
        <v>1305</v>
      </c>
      <c r="G1238" s="58"/>
      <c r="H1238" s="58"/>
      <c r="I1238" s="163"/>
      <c r="J1238" s="58"/>
      <c r="K1238" s="58"/>
      <c r="L1238" s="56"/>
      <c r="M1238" s="73"/>
      <c r="N1238" s="37"/>
      <c r="O1238" s="37"/>
      <c r="P1238" s="37"/>
      <c r="Q1238" s="37"/>
      <c r="R1238" s="37"/>
      <c r="S1238" s="37"/>
      <c r="T1238" s="74"/>
      <c r="AT1238" s="19" t="s">
        <v>160</v>
      </c>
      <c r="AU1238" s="19" t="s">
        <v>90</v>
      </c>
    </row>
    <row r="1239" spans="2:65" s="12" customFormat="1" x14ac:dyDescent="0.3">
      <c r="B1239" s="209"/>
      <c r="C1239" s="210"/>
      <c r="D1239" s="207" t="s">
        <v>162</v>
      </c>
      <c r="E1239" s="211" t="s">
        <v>77</v>
      </c>
      <c r="F1239" s="212" t="s">
        <v>1306</v>
      </c>
      <c r="G1239" s="210"/>
      <c r="H1239" s="213" t="s">
        <v>77</v>
      </c>
      <c r="I1239" s="214"/>
      <c r="J1239" s="210"/>
      <c r="K1239" s="210"/>
      <c r="L1239" s="215"/>
      <c r="M1239" s="216"/>
      <c r="N1239" s="217"/>
      <c r="O1239" s="217"/>
      <c r="P1239" s="217"/>
      <c r="Q1239" s="217"/>
      <c r="R1239" s="217"/>
      <c r="S1239" s="217"/>
      <c r="T1239" s="218"/>
      <c r="AT1239" s="219" t="s">
        <v>162</v>
      </c>
      <c r="AU1239" s="219" t="s">
        <v>90</v>
      </c>
      <c r="AV1239" s="12" t="s">
        <v>23</v>
      </c>
      <c r="AW1239" s="12" t="s">
        <v>41</v>
      </c>
      <c r="AX1239" s="12" t="s">
        <v>79</v>
      </c>
      <c r="AY1239" s="219" t="s">
        <v>151</v>
      </c>
    </row>
    <row r="1240" spans="2:65" s="12" customFormat="1" x14ac:dyDescent="0.3">
      <c r="B1240" s="209"/>
      <c r="C1240" s="210"/>
      <c r="D1240" s="207" t="s">
        <v>162</v>
      </c>
      <c r="E1240" s="211" t="s">
        <v>77</v>
      </c>
      <c r="F1240" s="212" t="s">
        <v>1307</v>
      </c>
      <c r="G1240" s="210"/>
      <c r="H1240" s="213" t="s">
        <v>77</v>
      </c>
      <c r="I1240" s="214"/>
      <c r="J1240" s="210"/>
      <c r="K1240" s="210"/>
      <c r="L1240" s="215"/>
      <c r="M1240" s="216"/>
      <c r="N1240" s="217"/>
      <c r="O1240" s="217"/>
      <c r="P1240" s="217"/>
      <c r="Q1240" s="217"/>
      <c r="R1240" s="217"/>
      <c r="S1240" s="217"/>
      <c r="T1240" s="218"/>
      <c r="AT1240" s="219" t="s">
        <v>162</v>
      </c>
      <c r="AU1240" s="219" t="s">
        <v>90</v>
      </c>
      <c r="AV1240" s="12" t="s">
        <v>23</v>
      </c>
      <c r="AW1240" s="12" t="s">
        <v>41</v>
      </c>
      <c r="AX1240" s="12" t="s">
        <v>79</v>
      </c>
      <c r="AY1240" s="219" t="s">
        <v>151</v>
      </c>
    </row>
    <row r="1241" spans="2:65" s="13" customFormat="1" x14ac:dyDescent="0.3">
      <c r="B1241" s="220"/>
      <c r="C1241" s="221"/>
      <c r="D1241" s="207" t="s">
        <v>162</v>
      </c>
      <c r="E1241" s="232" t="s">
        <v>77</v>
      </c>
      <c r="F1241" s="233" t="s">
        <v>1308</v>
      </c>
      <c r="G1241" s="221"/>
      <c r="H1241" s="234">
        <v>17.16</v>
      </c>
      <c r="I1241" s="226"/>
      <c r="J1241" s="221"/>
      <c r="K1241" s="221"/>
      <c r="L1241" s="227"/>
      <c r="M1241" s="228"/>
      <c r="N1241" s="229"/>
      <c r="O1241" s="229"/>
      <c r="P1241" s="229"/>
      <c r="Q1241" s="229"/>
      <c r="R1241" s="229"/>
      <c r="S1241" s="229"/>
      <c r="T1241" s="230"/>
      <c r="AT1241" s="231" t="s">
        <v>162</v>
      </c>
      <c r="AU1241" s="231" t="s">
        <v>90</v>
      </c>
      <c r="AV1241" s="13" t="s">
        <v>90</v>
      </c>
      <c r="AW1241" s="13" t="s">
        <v>41</v>
      </c>
      <c r="AX1241" s="13" t="s">
        <v>79</v>
      </c>
      <c r="AY1241" s="231" t="s">
        <v>151</v>
      </c>
    </row>
    <row r="1242" spans="2:65" s="13" customFormat="1" x14ac:dyDescent="0.3">
      <c r="B1242" s="220"/>
      <c r="C1242" s="221"/>
      <c r="D1242" s="207" t="s">
        <v>162</v>
      </c>
      <c r="E1242" s="232" t="s">
        <v>77</v>
      </c>
      <c r="F1242" s="233" t="s">
        <v>1309</v>
      </c>
      <c r="G1242" s="221"/>
      <c r="H1242" s="234">
        <v>4.9400000000000004</v>
      </c>
      <c r="I1242" s="226"/>
      <c r="J1242" s="221"/>
      <c r="K1242" s="221"/>
      <c r="L1242" s="227"/>
      <c r="M1242" s="228"/>
      <c r="N1242" s="229"/>
      <c r="O1242" s="229"/>
      <c r="P1242" s="229"/>
      <c r="Q1242" s="229"/>
      <c r="R1242" s="229"/>
      <c r="S1242" s="229"/>
      <c r="T1242" s="230"/>
      <c r="AT1242" s="231" t="s">
        <v>162</v>
      </c>
      <c r="AU1242" s="231" t="s">
        <v>90</v>
      </c>
      <c r="AV1242" s="13" t="s">
        <v>90</v>
      </c>
      <c r="AW1242" s="13" t="s">
        <v>41</v>
      </c>
      <c r="AX1242" s="13" t="s">
        <v>79</v>
      </c>
      <c r="AY1242" s="231" t="s">
        <v>151</v>
      </c>
    </row>
    <row r="1243" spans="2:65" s="14" customFormat="1" x14ac:dyDescent="0.3">
      <c r="B1243" s="235"/>
      <c r="C1243" s="236"/>
      <c r="D1243" s="222" t="s">
        <v>162</v>
      </c>
      <c r="E1243" s="237" t="s">
        <v>77</v>
      </c>
      <c r="F1243" s="238" t="s">
        <v>174</v>
      </c>
      <c r="G1243" s="236"/>
      <c r="H1243" s="239">
        <v>22.1</v>
      </c>
      <c r="I1243" s="240"/>
      <c r="J1243" s="236"/>
      <c r="K1243" s="236"/>
      <c r="L1243" s="241"/>
      <c r="M1243" s="242"/>
      <c r="N1243" s="243"/>
      <c r="O1243" s="243"/>
      <c r="P1243" s="243"/>
      <c r="Q1243" s="243"/>
      <c r="R1243" s="243"/>
      <c r="S1243" s="243"/>
      <c r="T1243" s="244"/>
      <c r="AT1243" s="245" t="s">
        <v>162</v>
      </c>
      <c r="AU1243" s="245" t="s">
        <v>90</v>
      </c>
      <c r="AV1243" s="14" t="s">
        <v>158</v>
      </c>
      <c r="AW1243" s="14" t="s">
        <v>41</v>
      </c>
      <c r="AX1243" s="14" t="s">
        <v>23</v>
      </c>
      <c r="AY1243" s="245" t="s">
        <v>151</v>
      </c>
    </row>
    <row r="1244" spans="2:65" s="1" customFormat="1" ht="22.5" customHeight="1" x14ac:dyDescent="0.3">
      <c r="B1244" s="36"/>
      <c r="C1244" s="195" t="s">
        <v>1310</v>
      </c>
      <c r="D1244" s="195" t="s">
        <v>153</v>
      </c>
      <c r="E1244" s="196" t="s">
        <v>1311</v>
      </c>
      <c r="F1244" s="197" t="s">
        <v>1312</v>
      </c>
      <c r="G1244" s="198" t="s">
        <v>252</v>
      </c>
      <c r="H1244" s="199">
        <v>38.56</v>
      </c>
      <c r="I1244" s="200"/>
      <c r="J1244" s="201">
        <f>ROUND(I1244*H1244,2)</f>
        <v>0</v>
      </c>
      <c r="K1244" s="197" t="s">
        <v>157</v>
      </c>
      <c r="L1244" s="56"/>
      <c r="M1244" s="202" t="s">
        <v>77</v>
      </c>
      <c r="N1244" s="203" t="s">
        <v>50</v>
      </c>
      <c r="O1244" s="37"/>
      <c r="P1244" s="204">
        <f>O1244*H1244</f>
        <v>0</v>
      </c>
      <c r="Q1244" s="204">
        <v>6.0000000000000002E-5</v>
      </c>
      <c r="R1244" s="204">
        <f>Q1244*H1244</f>
        <v>2.3136000000000003E-3</v>
      </c>
      <c r="S1244" s="204">
        <v>0</v>
      </c>
      <c r="T1244" s="205">
        <f>S1244*H1244</f>
        <v>0</v>
      </c>
      <c r="AR1244" s="19" t="s">
        <v>271</v>
      </c>
      <c r="AT1244" s="19" t="s">
        <v>153</v>
      </c>
      <c r="AU1244" s="19" t="s">
        <v>90</v>
      </c>
      <c r="AY1244" s="19" t="s">
        <v>151</v>
      </c>
      <c r="BE1244" s="206">
        <f>IF(N1244="základní",J1244,0)</f>
        <v>0</v>
      </c>
      <c r="BF1244" s="206">
        <f>IF(N1244="snížená",J1244,0)</f>
        <v>0</v>
      </c>
      <c r="BG1244" s="206">
        <f>IF(N1244="zákl. přenesená",J1244,0)</f>
        <v>0</v>
      </c>
      <c r="BH1244" s="206">
        <f>IF(N1244="sníž. přenesená",J1244,0)</f>
        <v>0</v>
      </c>
      <c r="BI1244" s="206">
        <f>IF(N1244="nulová",J1244,0)</f>
        <v>0</v>
      </c>
      <c r="BJ1244" s="19" t="s">
        <v>90</v>
      </c>
      <c r="BK1244" s="206">
        <f>ROUND(I1244*H1244,2)</f>
        <v>0</v>
      </c>
      <c r="BL1244" s="19" t="s">
        <v>271</v>
      </c>
      <c r="BM1244" s="19" t="s">
        <v>1313</v>
      </c>
    </row>
    <row r="1245" spans="2:65" s="1" customFormat="1" ht="27" x14ac:dyDescent="0.3">
      <c r="B1245" s="36"/>
      <c r="C1245" s="58"/>
      <c r="D1245" s="207" t="s">
        <v>160</v>
      </c>
      <c r="E1245" s="58"/>
      <c r="F1245" s="208" t="s">
        <v>1314</v>
      </c>
      <c r="G1245" s="58"/>
      <c r="H1245" s="58"/>
      <c r="I1245" s="163"/>
      <c r="J1245" s="58"/>
      <c r="K1245" s="58"/>
      <c r="L1245" s="56"/>
      <c r="M1245" s="73"/>
      <c r="N1245" s="37"/>
      <c r="O1245" s="37"/>
      <c r="P1245" s="37"/>
      <c r="Q1245" s="37"/>
      <c r="R1245" s="37"/>
      <c r="S1245" s="37"/>
      <c r="T1245" s="74"/>
      <c r="AT1245" s="19" t="s">
        <v>160</v>
      </c>
      <c r="AU1245" s="19" t="s">
        <v>90</v>
      </c>
    </row>
    <row r="1246" spans="2:65" s="12" customFormat="1" x14ac:dyDescent="0.3">
      <c r="B1246" s="209"/>
      <c r="C1246" s="210"/>
      <c r="D1246" s="207" t="s">
        <v>162</v>
      </c>
      <c r="E1246" s="211" t="s">
        <v>77</v>
      </c>
      <c r="F1246" s="212" t="s">
        <v>1150</v>
      </c>
      <c r="G1246" s="210"/>
      <c r="H1246" s="213" t="s">
        <v>77</v>
      </c>
      <c r="I1246" s="214"/>
      <c r="J1246" s="210"/>
      <c r="K1246" s="210"/>
      <c r="L1246" s="215"/>
      <c r="M1246" s="216"/>
      <c r="N1246" s="217"/>
      <c r="O1246" s="217"/>
      <c r="P1246" s="217"/>
      <c r="Q1246" s="217"/>
      <c r="R1246" s="217"/>
      <c r="S1246" s="217"/>
      <c r="T1246" s="218"/>
      <c r="AT1246" s="219" t="s">
        <v>162</v>
      </c>
      <c r="AU1246" s="219" t="s">
        <v>90</v>
      </c>
      <c r="AV1246" s="12" t="s">
        <v>23</v>
      </c>
      <c r="AW1246" s="12" t="s">
        <v>41</v>
      </c>
      <c r="AX1246" s="12" t="s">
        <v>79</v>
      </c>
      <c r="AY1246" s="219" t="s">
        <v>151</v>
      </c>
    </row>
    <row r="1247" spans="2:65" s="12" customFormat="1" ht="27" x14ac:dyDescent="0.3">
      <c r="B1247" s="209"/>
      <c r="C1247" s="210"/>
      <c r="D1247" s="207" t="s">
        <v>162</v>
      </c>
      <c r="E1247" s="211" t="s">
        <v>77</v>
      </c>
      <c r="F1247" s="212" t="s">
        <v>1315</v>
      </c>
      <c r="G1247" s="210"/>
      <c r="H1247" s="213" t="s">
        <v>77</v>
      </c>
      <c r="I1247" s="214"/>
      <c r="J1247" s="210"/>
      <c r="K1247" s="210"/>
      <c r="L1247" s="215"/>
      <c r="M1247" s="216"/>
      <c r="N1247" s="217"/>
      <c r="O1247" s="217"/>
      <c r="P1247" s="217"/>
      <c r="Q1247" s="217"/>
      <c r="R1247" s="217"/>
      <c r="S1247" s="217"/>
      <c r="T1247" s="218"/>
      <c r="AT1247" s="219" t="s">
        <v>162</v>
      </c>
      <c r="AU1247" s="219" t="s">
        <v>90</v>
      </c>
      <c r="AV1247" s="12" t="s">
        <v>23</v>
      </c>
      <c r="AW1247" s="12" t="s">
        <v>41</v>
      </c>
      <c r="AX1247" s="12" t="s">
        <v>79</v>
      </c>
      <c r="AY1247" s="219" t="s">
        <v>151</v>
      </c>
    </row>
    <row r="1248" spans="2:65" s="13" customFormat="1" x14ac:dyDescent="0.3">
      <c r="B1248" s="220"/>
      <c r="C1248" s="221"/>
      <c r="D1248" s="222" t="s">
        <v>162</v>
      </c>
      <c r="E1248" s="223" t="s">
        <v>77</v>
      </c>
      <c r="F1248" s="224" t="s">
        <v>1316</v>
      </c>
      <c r="G1248" s="221"/>
      <c r="H1248" s="225">
        <v>38.56</v>
      </c>
      <c r="I1248" s="226"/>
      <c r="J1248" s="221"/>
      <c r="K1248" s="221"/>
      <c r="L1248" s="227"/>
      <c r="M1248" s="228"/>
      <c r="N1248" s="229"/>
      <c r="O1248" s="229"/>
      <c r="P1248" s="229"/>
      <c r="Q1248" s="229"/>
      <c r="R1248" s="229"/>
      <c r="S1248" s="229"/>
      <c r="T1248" s="230"/>
      <c r="AT1248" s="231" t="s">
        <v>162</v>
      </c>
      <c r="AU1248" s="231" t="s">
        <v>90</v>
      </c>
      <c r="AV1248" s="13" t="s">
        <v>90</v>
      </c>
      <c r="AW1248" s="13" t="s">
        <v>41</v>
      </c>
      <c r="AX1248" s="13" t="s">
        <v>23</v>
      </c>
      <c r="AY1248" s="231" t="s">
        <v>151</v>
      </c>
    </row>
    <row r="1249" spans="2:65" s="1" customFormat="1" ht="22.5" customHeight="1" x14ac:dyDescent="0.3">
      <c r="B1249" s="36"/>
      <c r="C1249" s="195" t="s">
        <v>1317</v>
      </c>
      <c r="D1249" s="195" t="s">
        <v>153</v>
      </c>
      <c r="E1249" s="196" t="s">
        <v>1318</v>
      </c>
      <c r="F1249" s="197" t="s">
        <v>1319</v>
      </c>
      <c r="G1249" s="198" t="s">
        <v>252</v>
      </c>
      <c r="H1249" s="199">
        <v>39.08</v>
      </c>
      <c r="I1249" s="200"/>
      <c r="J1249" s="201">
        <f>ROUND(I1249*H1249,2)</f>
        <v>0</v>
      </c>
      <c r="K1249" s="197" t="s">
        <v>157</v>
      </c>
      <c r="L1249" s="56"/>
      <c r="M1249" s="202" t="s">
        <v>77</v>
      </c>
      <c r="N1249" s="203" t="s">
        <v>50</v>
      </c>
      <c r="O1249" s="37"/>
      <c r="P1249" s="204">
        <f>O1249*H1249</f>
        <v>0</v>
      </c>
      <c r="Q1249" s="204">
        <v>0</v>
      </c>
      <c r="R1249" s="204">
        <f>Q1249*H1249</f>
        <v>0</v>
      </c>
      <c r="S1249" s="204">
        <v>1.6E-2</v>
      </c>
      <c r="T1249" s="205">
        <f>S1249*H1249</f>
        <v>0.62527999999999995</v>
      </c>
      <c r="AR1249" s="19" t="s">
        <v>271</v>
      </c>
      <c r="AT1249" s="19" t="s">
        <v>153</v>
      </c>
      <c r="AU1249" s="19" t="s">
        <v>90</v>
      </c>
      <c r="AY1249" s="19" t="s">
        <v>151</v>
      </c>
      <c r="BE1249" s="206">
        <f>IF(N1249="základní",J1249,0)</f>
        <v>0</v>
      </c>
      <c r="BF1249" s="206">
        <f>IF(N1249="snížená",J1249,0)</f>
        <v>0</v>
      </c>
      <c r="BG1249" s="206">
        <f>IF(N1249="zákl. přenesená",J1249,0)</f>
        <v>0</v>
      </c>
      <c r="BH1249" s="206">
        <f>IF(N1249="sníž. přenesená",J1249,0)</f>
        <v>0</v>
      </c>
      <c r="BI1249" s="206">
        <f>IF(N1249="nulová",J1249,0)</f>
        <v>0</v>
      </c>
      <c r="BJ1249" s="19" t="s">
        <v>90</v>
      </c>
      <c r="BK1249" s="206">
        <f>ROUND(I1249*H1249,2)</f>
        <v>0</v>
      </c>
      <c r="BL1249" s="19" t="s">
        <v>271</v>
      </c>
      <c r="BM1249" s="19" t="s">
        <v>1320</v>
      </c>
    </row>
    <row r="1250" spans="2:65" s="1" customFormat="1" x14ac:dyDescent="0.3">
      <c r="B1250" s="36"/>
      <c r="C1250" s="58"/>
      <c r="D1250" s="207" t="s">
        <v>160</v>
      </c>
      <c r="E1250" s="58"/>
      <c r="F1250" s="208" t="s">
        <v>1321</v>
      </c>
      <c r="G1250" s="58"/>
      <c r="H1250" s="58"/>
      <c r="I1250" s="163"/>
      <c r="J1250" s="58"/>
      <c r="K1250" s="58"/>
      <c r="L1250" s="56"/>
      <c r="M1250" s="73"/>
      <c r="N1250" s="37"/>
      <c r="O1250" s="37"/>
      <c r="P1250" s="37"/>
      <c r="Q1250" s="37"/>
      <c r="R1250" s="37"/>
      <c r="S1250" s="37"/>
      <c r="T1250" s="74"/>
      <c r="AT1250" s="19" t="s">
        <v>160</v>
      </c>
      <c r="AU1250" s="19" t="s">
        <v>90</v>
      </c>
    </row>
    <row r="1251" spans="2:65" s="12" customFormat="1" x14ac:dyDescent="0.3">
      <c r="B1251" s="209"/>
      <c r="C1251" s="210"/>
      <c r="D1251" s="207" t="s">
        <v>162</v>
      </c>
      <c r="E1251" s="211" t="s">
        <v>77</v>
      </c>
      <c r="F1251" s="212" t="s">
        <v>1322</v>
      </c>
      <c r="G1251" s="210"/>
      <c r="H1251" s="213" t="s">
        <v>77</v>
      </c>
      <c r="I1251" s="214"/>
      <c r="J1251" s="210"/>
      <c r="K1251" s="210"/>
      <c r="L1251" s="215"/>
      <c r="M1251" s="216"/>
      <c r="N1251" s="217"/>
      <c r="O1251" s="217"/>
      <c r="P1251" s="217"/>
      <c r="Q1251" s="217"/>
      <c r="R1251" s="217"/>
      <c r="S1251" s="217"/>
      <c r="T1251" s="218"/>
      <c r="AT1251" s="219" t="s">
        <v>162</v>
      </c>
      <c r="AU1251" s="219" t="s">
        <v>90</v>
      </c>
      <c r="AV1251" s="12" t="s">
        <v>23</v>
      </c>
      <c r="AW1251" s="12" t="s">
        <v>41</v>
      </c>
      <c r="AX1251" s="12" t="s">
        <v>79</v>
      </c>
      <c r="AY1251" s="219" t="s">
        <v>151</v>
      </c>
    </row>
    <row r="1252" spans="2:65" s="12" customFormat="1" x14ac:dyDescent="0.3">
      <c r="B1252" s="209"/>
      <c r="C1252" s="210"/>
      <c r="D1252" s="207" t="s">
        <v>162</v>
      </c>
      <c r="E1252" s="211" t="s">
        <v>77</v>
      </c>
      <c r="F1252" s="212" t="s">
        <v>1323</v>
      </c>
      <c r="G1252" s="210"/>
      <c r="H1252" s="213" t="s">
        <v>77</v>
      </c>
      <c r="I1252" s="214"/>
      <c r="J1252" s="210"/>
      <c r="K1252" s="210"/>
      <c r="L1252" s="215"/>
      <c r="M1252" s="216"/>
      <c r="N1252" s="217"/>
      <c r="O1252" s="217"/>
      <c r="P1252" s="217"/>
      <c r="Q1252" s="217"/>
      <c r="R1252" s="217"/>
      <c r="S1252" s="217"/>
      <c r="T1252" s="218"/>
      <c r="AT1252" s="219" t="s">
        <v>162</v>
      </c>
      <c r="AU1252" s="219" t="s">
        <v>90</v>
      </c>
      <c r="AV1252" s="12" t="s">
        <v>23</v>
      </c>
      <c r="AW1252" s="12" t="s">
        <v>41</v>
      </c>
      <c r="AX1252" s="12" t="s">
        <v>79</v>
      </c>
      <c r="AY1252" s="219" t="s">
        <v>151</v>
      </c>
    </row>
    <row r="1253" spans="2:65" s="13" customFormat="1" x14ac:dyDescent="0.3">
      <c r="B1253" s="220"/>
      <c r="C1253" s="221"/>
      <c r="D1253" s="207" t="s">
        <v>162</v>
      </c>
      <c r="E1253" s="232" t="s">
        <v>77</v>
      </c>
      <c r="F1253" s="233" t="s">
        <v>1324</v>
      </c>
      <c r="G1253" s="221"/>
      <c r="H1253" s="234">
        <v>38.880000000000003</v>
      </c>
      <c r="I1253" s="226"/>
      <c r="J1253" s="221"/>
      <c r="K1253" s="221"/>
      <c r="L1253" s="227"/>
      <c r="M1253" s="228"/>
      <c r="N1253" s="229"/>
      <c r="O1253" s="229"/>
      <c r="P1253" s="229"/>
      <c r="Q1253" s="229"/>
      <c r="R1253" s="229"/>
      <c r="S1253" s="229"/>
      <c r="T1253" s="230"/>
      <c r="AT1253" s="231" t="s">
        <v>162</v>
      </c>
      <c r="AU1253" s="231" t="s">
        <v>90</v>
      </c>
      <c r="AV1253" s="13" t="s">
        <v>90</v>
      </c>
      <c r="AW1253" s="13" t="s">
        <v>41</v>
      </c>
      <c r="AX1253" s="13" t="s">
        <v>79</v>
      </c>
      <c r="AY1253" s="231" t="s">
        <v>151</v>
      </c>
    </row>
    <row r="1254" spans="2:65" s="12" customFormat="1" x14ac:dyDescent="0.3">
      <c r="B1254" s="209"/>
      <c r="C1254" s="210"/>
      <c r="D1254" s="207" t="s">
        <v>162</v>
      </c>
      <c r="E1254" s="211" t="s">
        <v>77</v>
      </c>
      <c r="F1254" s="212" t="s">
        <v>1325</v>
      </c>
      <c r="G1254" s="210"/>
      <c r="H1254" s="213" t="s">
        <v>77</v>
      </c>
      <c r="I1254" s="214"/>
      <c r="J1254" s="210"/>
      <c r="K1254" s="210"/>
      <c r="L1254" s="215"/>
      <c r="M1254" s="216"/>
      <c r="N1254" s="217"/>
      <c r="O1254" s="217"/>
      <c r="P1254" s="217"/>
      <c r="Q1254" s="217"/>
      <c r="R1254" s="217"/>
      <c r="S1254" s="217"/>
      <c r="T1254" s="218"/>
      <c r="AT1254" s="219" t="s">
        <v>162</v>
      </c>
      <c r="AU1254" s="219" t="s">
        <v>90</v>
      </c>
      <c r="AV1254" s="12" t="s">
        <v>23</v>
      </c>
      <c r="AW1254" s="12" t="s">
        <v>41</v>
      </c>
      <c r="AX1254" s="12" t="s">
        <v>79</v>
      </c>
      <c r="AY1254" s="219" t="s">
        <v>151</v>
      </c>
    </row>
    <row r="1255" spans="2:65" s="13" customFormat="1" x14ac:dyDescent="0.3">
      <c r="B1255" s="220"/>
      <c r="C1255" s="221"/>
      <c r="D1255" s="207" t="s">
        <v>162</v>
      </c>
      <c r="E1255" s="232" t="s">
        <v>77</v>
      </c>
      <c r="F1255" s="233" t="s">
        <v>1326</v>
      </c>
      <c r="G1255" s="221"/>
      <c r="H1255" s="234">
        <v>0.2</v>
      </c>
      <c r="I1255" s="226"/>
      <c r="J1255" s="221"/>
      <c r="K1255" s="221"/>
      <c r="L1255" s="227"/>
      <c r="M1255" s="228"/>
      <c r="N1255" s="229"/>
      <c r="O1255" s="229"/>
      <c r="P1255" s="229"/>
      <c r="Q1255" s="229"/>
      <c r="R1255" s="229"/>
      <c r="S1255" s="229"/>
      <c r="T1255" s="230"/>
      <c r="AT1255" s="231" t="s">
        <v>162</v>
      </c>
      <c r="AU1255" s="231" t="s">
        <v>90</v>
      </c>
      <c r="AV1255" s="13" t="s">
        <v>90</v>
      </c>
      <c r="AW1255" s="13" t="s">
        <v>41</v>
      </c>
      <c r="AX1255" s="13" t="s">
        <v>79</v>
      </c>
      <c r="AY1255" s="231" t="s">
        <v>151</v>
      </c>
    </row>
    <row r="1256" spans="2:65" s="14" customFormat="1" x14ac:dyDescent="0.3">
      <c r="B1256" s="235"/>
      <c r="C1256" s="236"/>
      <c r="D1256" s="222" t="s">
        <v>162</v>
      </c>
      <c r="E1256" s="237" t="s">
        <v>77</v>
      </c>
      <c r="F1256" s="238" t="s">
        <v>174</v>
      </c>
      <c r="G1256" s="236"/>
      <c r="H1256" s="239">
        <v>39.08</v>
      </c>
      <c r="I1256" s="240"/>
      <c r="J1256" s="236"/>
      <c r="K1256" s="236"/>
      <c r="L1256" s="241"/>
      <c r="M1256" s="242"/>
      <c r="N1256" s="243"/>
      <c r="O1256" s="243"/>
      <c r="P1256" s="243"/>
      <c r="Q1256" s="243"/>
      <c r="R1256" s="243"/>
      <c r="S1256" s="243"/>
      <c r="T1256" s="244"/>
      <c r="AT1256" s="245" t="s">
        <v>162</v>
      </c>
      <c r="AU1256" s="245" t="s">
        <v>90</v>
      </c>
      <c r="AV1256" s="14" t="s">
        <v>158</v>
      </c>
      <c r="AW1256" s="14" t="s">
        <v>41</v>
      </c>
      <c r="AX1256" s="14" t="s">
        <v>23</v>
      </c>
      <c r="AY1256" s="245" t="s">
        <v>151</v>
      </c>
    </row>
    <row r="1257" spans="2:65" s="1" customFormat="1" ht="22.5" customHeight="1" x14ac:dyDescent="0.3">
      <c r="B1257" s="36"/>
      <c r="C1257" s="195" t="s">
        <v>1327</v>
      </c>
      <c r="D1257" s="195" t="s">
        <v>153</v>
      </c>
      <c r="E1257" s="196" t="s">
        <v>1328</v>
      </c>
      <c r="F1257" s="197" t="s">
        <v>1329</v>
      </c>
      <c r="G1257" s="198" t="s">
        <v>156</v>
      </c>
      <c r="H1257" s="199">
        <v>0.375</v>
      </c>
      <c r="I1257" s="200"/>
      <c r="J1257" s="201">
        <f>ROUND(I1257*H1257,2)</f>
        <v>0</v>
      </c>
      <c r="K1257" s="197" t="s">
        <v>157</v>
      </c>
      <c r="L1257" s="56"/>
      <c r="M1257" s="202" t="s">
        <v>77</v>
      </c>
      <c r="N1257" s="203" t="s">
        <v>50</v>
      </c>
      <c r="O1257" s="37"/>
      <c r="P1257" s="204">
        <f>O1257*H1257</f>
        <v>0</v>
      </c>
      <c r="Q1257" s="204">
        <v>0</v>
      </c>
      <c r="R1257" s="204">
        <f>Q1257*H1257</f>
        <v>0</v>
      </c>
      <c r="S1257" s="204">
        <v>0</v>
      </c>
      <c r="T1257" s="205">
        <f>S1257*H1257</f>
        <v>0</v>
      </c>
      <c r="AR1257" s="19" t="s">
        <v>271</v>
      </c>
      <c r="AT1257" s="19" t="s">
        <v>153</v>
      </c>
      <c r="AU1257" s="19" t="s">
        <v>90</v>
      </c>
      <c r="AY1257" s="19" t="s">
        <v>151</v>
      </c>
      <c r="BE1257" s="206">
        <f>IF(N1257="základní",J1257,0)</f>
        <v>0</v>
      </c>
      <c r="BF1257" s="206">
        <f>IF(N1257="snížená",J1257,0)</f>
        <v>0</v>
      </c>
      <c r="BG1257" s="206">
        <f>IF(N1257="zákl. přenesená",J1257,0)</f>
        <v>0</v>
      </c>
      <c r="BH1257" s="206">
        <f>IF(N1257="sníž. přenesená",J1257,0)</f>
        <v>0</v>
      </c>
      <c r="BI1257" s="206">
        <f>IF(N1257="nulová",J1257,0)</f>
        <v>0</v>
      </c>
      <c r="BJ1257" s="19" t="s">
        <v>90</v>
      </c>
      <c r="BK1257" s="206">
        <f>ROUND(I1257*H1257,2)</f>
        <v>0</v>
      </c>
      <c r="BL1257" s="19" t="s">
        <v>271</v>
      </c>
      <c r="BM1257" s="19" t="s">
        <v>1330</v>
      </c>
    </row>
    <row r="1258" spans="2:65" s="1" customFormat="1" x14ac:dyDescent="0.3">
      <c r="B1258" s="36"/>
      <c r="C1258" s="58"/>
      <c r="D1258" s="207" t="s">
        <v>160</v>
      </c>
      <c r="E1258" s="58"/>
      <c r="F1258" s="208" t="s">
        <v>1331</v>
      </c>
      <c r="G1258" s="58"/>
      <c r="H1258" s="58"/>
      <c r="I1258" s="163"/>
      <c r="J1258" s="58"/>
      <c r="K1258" s="58"/>
      <c r="L1258" s="56"/>
      <c r="M1258" s="73"/>
      <c r="N1258" s="37"/>
      <c r="O1258" s="37"/>
      <c r="P1258" s="37"/>
      <c r="Q1258" s="37"/>
      <c r="R1258" s="37"/>
      <c r="S1258" s="37"/>
      <c r="T1258" s="74"/>
      <c r="AT1258" s="19" t="s">
        <v>160</v>
      </c>
      <c r="AU1258" s="19" t="s">
        <v>90</v>
      </c>
    </row>
    <row r="1259" spans="2:65" s="12" customFormat="1" x14ac:dyDescent="0.3">
      <c r="B1259" s="209"/>
      <c r="C1259" s="210"/>
      <c r="D1259" s="207" t="s">
        <v>162</v>
      </c>
      <c r="E1259" s="211" t="s">
        <v>77</v>
      </c>
      <c r="F1259" s="212" t="s">
        <v>1332</v>
      </c>
      <c r="G1259" s="210"/>
      <c r="H1259" s="213" t="s">
        <v>77</v>
      </c>
      <c r="I1259" s="214"/>
      <c r="J1259" s="210"/>
      <c r="K1259" s="210"/>
      <c r="L1259" s="215"/>
      <c r="M1259" s="216"/>
      <c r="N1259" s="217"/>
      <c r="O1259" s="217"/>
      <c r="P1259" s="217"/>
      <c r="Q1259" s="217"/>
      <c r="R1259" s="217"/>
      <c r="S1259" s="217"/>
      <c r="T1259" s="218"/>
      <c r="AT1259" s="219" t="s">
        <v>162</v>
      </c>
      <c r="AU1259" s="219" t="s">
        <v>90</v>
      </c>
      <c r="AV1259" s="12" t="s">
        <v>23</v>
      </c>
      <c r="AW1259" s="12" t="s">
        <v>41</v>
      </c>
      <c r="AX1259" s="12" t="s">
        <v>79</v>
      </c>
      <c r="AY1259" s="219" t="s">
        <v>151</v>
      </c>
    </row>
    <row r="1260" spans="2:65" s="13" customFormat="1" x14ac:dyDescent="0.3">
      <c r="B1260" s="220"/>
      <c r="C1260" s="221"/>
      <c r="D1260" s="222" t="s">
        <v>162</v>
      </c>
      <c r="E1260" s="223" t="s">
        <v>77</v>
      </c>
      <c r="F1260" s="224" t="s">
        <v>1333</v>
      </c>
      <c r="G1260" s="221"/>
      <c r="H1260" s="225">
        <v>0.375</v>
      </c>
      <c r="I1260" s="226"/>
      <c r="J1260" s="221"/>
      <c r="K1260" s="221"/>
      <c r="L1260" s="227"/>
      <c r="M1260" s="228"/>
      <c r="N1260" s="229"/>
      <c r="O1260" s="229"/>
      <c r="P1260" s="229"/>
      <c r="Q1260" s="229"/>
      <c r="R1260" s="229"/>
      <c r="S1260" s="229"/>
      <c r="T1260" s="230"/>
      <c r="AT1260" s="231" t="s">
        <v>162</v>
      </c>
      <c r="AU1260" s="231" t="s">
        <v>90</v>
      </c>
      <c r="AV1260" s="13" t="s">
        <v>90</v>
      </c>
      <c r="AW1260" s="13" t="s">
        <v>41</v>
      </c>
      <c r="AX1260" s="13" t="s">
        <v>23</v>
      </c>
      <c r="AY1260" s="231" t="s">
        <v>151</v>
      </c>
    </row>
    <row r="1261" spans="2:65" s="1" customFormat="1" ht="22.5" customHeight="1" x14ac:dyDescent="0.3">
      <c r="B1261" s="36"/>
      <c r="C1261" s="247" t="s">
        <v>1334</v>
      </c>
      <c r="D1261" s="247" t="s">
        <v>209</v>
      </c>
      <c r="E1261" s="248" t="s">
        <v>1335</v>
      </c>
      <c r="F1261" s="249" t="s">
        <v>1336</v>
      </c>
      <c r="G1261" s="250" t="s">
        <v>274</v>
      </c>
      <c r="H1261" s="251">
        <v>1</v>
      </c>
      <c r="I1261" s="252"/>
      <c r="J1261" s="253">
        <f>ROUND(I1261*H1261,2)</f>
        <v>0</v>
      </c>
      <c r="K1261" s="249" t="s">
        <v>157</v>
      </c>
      <c r="L1261" s="254"/>
      <c r="M1261" s="255" t="s">
        <v>77</v>
      </c>
      <c r="N1261" s="256" t="s">
        <v>50</v>
      </c>
      <c r="O1261" s="37"/>
      <c r="P1261" s="204">
        <f>O1261*H1261</f>
        <v>0</v>
      </c>
      <c r="Q1261" s="204">
        <v>8.9999999999999993E-3</v>
      </c>
      <c r="R1261" s="204">
        <f>Q1261*H1261</f>
        <v>8.9999999999999993E-3</v>
      </c>
      <c r="S1261" s="204">
        <v>0</v>
      </c>
      <c r="T1261" s="205">
        <f>S1261*H1261</f>
        <v>0</v>
      </c>
      <c r="AR1261" s="19" t="s">
        <v>437</v>
      </c>
      <c r="AT1261" s="19" t="s">
        <v>209</v>
      </c>
      <c r="AU1261" s="19" t="s">
        <v>90</v>
      </c>
      <c r="AY1261" s="19" t="s">
        <v>151</v>
      </c>
      <c r="BE1261" s="206">
        <f>IF(N1261="základní",J1261,0)</f>
        <v>0</v>
      </c>
      <c r="BF1261" s="206">
        <f>IF(N1261="snížená",J1261,0)</f>
        <v>0</v>
      </c>
      <c r="BG1261" s="206">
        <f>IF(N1261="zákl. přenesená",J1261,0)</f>
        <v>0</v>
      </c>
      <c r="BH1261" s="206">
        <f>IF(N1261="sníž. přenesená",J1261,0)</f>
        <v>0</v>
      </c>
      <c r="BI1261" s="206">
        <f>IF(N1261="nulová",J1261,0)</f>
        <v>0</v>
      </c>
      <c r="BJ1261" s="19" t="s">
        <v>90</v>
      </c>
      <c r="BK1261" s="206">
        <f>ROUND(I1261*H1261,2)</f>
        <v>0</v>
      </c>
      <c r="BL1261" s="19" t="s">
        <v>271</v>
      </c>
      <c r="BM1261" s="19" t="s">
        <v>1337</v>
      </c>
    </row>
    <row r="1262" spans="2:65" s="1" customFormat="1" ht="27" x14ac:dyDescent="0.3">
      <c r="B1262" s="36"/>
      <c r="C1262" s="58"/>
      <c r="D1262" s="222" t="s">
        <v>160</v>
      </c>
      <c r="E1262" s="58"/>
      <c r="F1262" s="246" t="s">
        <v>1338</v>
      </c>
      <c r="G1262" s="58"/>
      <c r="H1262" s="58"/>
      <c r="I1262" s="163"/>
      <c r="J1262" s="58"/>
      <c r="K1262" s="58"/>
      <c r="L1262" s="56"/>
      <c r="M1262" s="73"/>
      <c r="N1262" s="37"/>
      <c r="O1262" s="37"/>
      <c r="P1262" s="37"/>
      <c r="Q1262" s="37"/>
      <c r="R1262" s="37"/>
      <c r="S1262" s="37"/>
      <c r="T1262" s="74"/>
      <c r="AT1262" s="19" t="s">
        <v>160</v>
      </c>
      <c r="AU1262" s="19" t="s">
        <v>90</v>
      </c>
    </row>
    <row r="1263" spans="2:65" s="1" customFormat="1" ht="22.5" customHeight="1" x14ac:dyDescent="0.3">
      <c r="B1263" s="36"/>
      <c r="C1263" s="195" t="s">
        <v>1339</v>
      </c>
      <c r="D1263" s="195" t="s">
        <v>153</v>
      </c>
      <c r="E1263" s="196" t="s">
        <v>1340</v>
      </c>
      <c r="F1263" s="197" t="s">
        <v>1341</v>
      </c>
      <c r="G1263" s="198" t="s">
        <v>252</v>
      </c>
      <c r="H1263" s="199">
        <v>2.5</v>
      </c>
      <c r="I1263" s="200"/>
      <c r="J1263" s="201">
        <f>ROUND(I1263*H1263,2)</f>
        <v>0</v>
      </c>
      <c r="K1263" s="197" t="s">
        <v>157</v>
      </c>
      <c r="L1263" s="56"/>
      <c r="M1263" s="202" t="s">
        <v>77</v>
      </c>
      <c r="N1263" s="203" t="s">
        <v>50</v>
      </c>
      <c r="O1263" s="37"/>
      <c r="P1263" s="204">
        <f>O1263*H1263</f>
        <v>0</v>
      </c>
      <c r="Q1263" s="204">
        <v>0</v>
      </c>
      <c r="R1263" s="204">
        <f>Q1263*H1263</f>
        <v>0</v>
      </c>
      <c r="S1263" s="204">
        <v>0</v>
      </c>
      <c r="T1263" s="205">
        <f>S1263*H1263</f>
        <v>0</v>
      </c>
      <c r="AR1263" s="19" t="s">
        <v>271</v>
      </c>
      <c r="AT1263" s="19" t="s">
        <v>153</v>
      </c>
      <c r="AU1263" s="19" t="s">
        <v>90</v>
      </c>
      <c r="AY1263" s="19" t="s">
        <v>151</v>
      </c>
      <c r="BE1263" s="206">
        <f>IF(N1263="základní",J1263,0)</f>
        <v>0</v>
      </c>
      <c r="BF1263" s="206">
        <f>IF(N1263="snížená",J1263,0)</f>
        <v>0</v>
      </c>
      <c r="BG1263" s="206">
        <f>IF(N1263="zákl. přenesená",J1263,0)</f>
        <v>0</v>
      </c>
      <c r="BH1263" s="206">
        <f>IF(N1263="sníž. přenesená",J1263,0)</f>
        <v>0</v>
      </c>
      <c r="BI1263" s="206">
        <f>IF(N1263="nulová",J1263,0)</f>
        <v>0</v>
      </c>
      <c r="BJ1263" s="19" t="s">
        <v>90</v>
      </c>
      <c r="BK1263" s="206">
        <f>ROUND(I1263*H1263,2)</f>
        <v>0</v>
      </c>
      <c r="BL1263" s="19" t="s">
        <v>271</v>
      </c>
      <c r="BM1263" s="19" t="s">
        <v>1342</v>
      </c>
    </row>
    <row r="1264" spans="2:65" s="1" customFormat="1" ht="27" x14ac:dyDescent="0.3">
      <c r="B1264" s="36"/>
      <c r="C1264" s="58"/>
      <c r="D1264" s="207" t="s">
        <v>160</v>
      </c>
      <c r="E1264" s="58"/>
      <c r="F1264" s="208" t="s">
        <v>1343</v>
      </c>
      <c r="G1264" s="58"/>
      <c r="H1264" s="58"/>
      <c r="I1264" s="163"/>
      <c r="J1264" s="58"/>
      <c r="K1264" s="58"/>
      <c r="L1264" s="56"/>
      <c r="M1264" s="73"/>
      <c r="N1264" s="37"/>
      <c r="O1264" s="37"/>
      <c r="P1264" s="37"/>
      <c r="Q1264" s="37"/>
      <c r="R1264" s="37"/>
      <c r="S1264" s="37"/>
      <c r="T1264" s="74"/>
      <c r="AT1264" s="19" t="s">
        <v>160</v>
      </c>
      <c r="AU1264" s="19" t="s">
        <v>90</v>
      </c>
    </row>
    <row r="1265" spans="2:65" s="12" customFormat="1" x14ac:dyDescent="0.3">
      <c r="B1265" s="209"/>
      <c r="C1265" s="210"/>
      <c r="D1265" s="207" t="s">
        <v>162</v>
      </c>
      <c r="E1265" s="211" t="s">
        <v>77</v>
      </c>
      <c r="F1265" s="212" t="s">
        <v>1332</v>
      </c>
      <c r="G1265" s="210"/>
      <c r="H1265" s="213" t="s">
        <v>77</v>
      </c>
      <c r="I1265" s="214"/>
      <c r="J1265" s="210"/>
      <c r="K1265" s="210"/>
      <c r="L1265" s="215"/>
      <c r="M1265" s="216"/>
      <c r="N1265" s="217"/>
      <c r="O1265" s="217"/>
      <c r="P1265" s="217"/>
      <c r="Q1265" s="217"/>
      <c r="R1265" s="217"/>
      <c r="S1265" s="217"/>
      <c r="T1265" s="218"/>
      <c r="AT1265" s="219" t="s">
        <v>162</v>
      </c>
      <c r="AU1265" s="219" t="s">
        <v>90</v>
      </c>
      <c r="AV1265" s="12" t="s">
        <v>23</v>
      </c>
      <c r="AW1265" s="12" t="s">
        <v>41</v>
      </c>
      <c r="AX1265" s="12" t="s">
        <v>79</v>
      </c>
      <c r="AY1265" s="219" t="s">
        <v>151</v>
      </c>
    </row>
    <row r="1266" spans="2:65" s="13" customFormat="1" x14ac:dyDescent="0.3">
      <c r="B1266" s="220"/>
      <c r="C1266" s="221"/>
      <c r="D1266" s="222" t="s">
        <v>162</v>
      </c>
      <c r="E1266" s="223" t="s">
        <v>77</v>
      </c>
      <c r="F1266" s="224" t="s">
        <v>1344</v>
      </c>
      <c r="G1266" s="221"/>
      <c r="H1266" s="225">
        <v>2.5</v>
      </c>
      <c r="I1266" s="226"/>
      <c r="J1266" s="221"/>
      <c r="K1266" s="221"/>
      <c r="L1266" s="227"/>
      <c r="M1266" s="228"/>
      <c r="N1266" s="229"/>
      <c r="O1266" s="229"/>
      <c r="P1266" s="229"/>
      <c r="Q1266" s="229"/>
      <c r="R1266" s="229"/>
      <c r="S1266" s="229"/>
      <c r="T1266" s="230"/>
      <c r="AT1266" s="231" t="s">
        <v>162</v>
      </c>
      <c r="AU1266" s="231" t="s">
        <v>90</v>
      </c>
      <c r="AV1266" s="13" t="s">
        <v>90</v>
      </c>
      <c r="AW1266" s="13" t="s">
        <v>41</v>
      </c>
      <c r="AX1266" s="13" t="s">
        <v>23</v>
      </c>
      <c r="AY1266" s="231" t="s">
        <v>151</v>
      </c>
    </row>
    <row r="1267" spans="2:65" s="1" customFormat="1" ht="22.5" customHeight="1" x14ac:dyDescent="0.3">
      <c r="B1267" s="36"/>
      <c r="C1267" s="247" t="s">
        <v>1345</v>
      </c>
      <c r="D1267" s="247" t="s">
        <v>209</v>
      </c>
      <c r="E1267" s="248" t="s">
        <v>1346</v>
      </c>
      <c r="F1267" s="249" t="s">
        <v>1347</v>
      </c>
      <c r="G1267" s="250" t="s">
        <v>252</v>
      </c>
      <c r="H1267" s="251">
        <v>2.5</v>
      </c>
      <c r="I1267" s="252"/>
      <c r="J1267" s="253">
        <f>ROUND(I1267*H1267,2)</f>
        <v>0</v>
      </c>
      <c r="K1267" s="249" t="s">
        <v>157</v>
      </c>
      <c r="L1267" s="254"/>
      <c r="M1267" s="255" t="s">
        <v>77</v>
      </c>
      <c r="N1267" s="256" t="s">
        <v>50</v>
      </c>
      <c r="O1267" s="37"/>
      <c r="P1267" s="204">
        <f>O1267*H1267</f>
        <v>0</v>
      </c>
      <c r="Q1267" s="204">
        <v>2.0000000000000001E-4</v>
      </c>
      <c r="R1267" s="204">
        <f>Q1267*H1267</f>
        <v>5.0000000000000001E-4</v>
      </c>
      <c r="S1267" s="204">
        <v>0</v>
      </c>
      <c r="T1267" s="205">
        <f>S1267*H1267</f>
        <v>0</v>
      </c>
      <c r="AR1267" s="19" t="s">
        <v>437</v>
      </c>
      <c r="AT1267" s="19" t="s">
        <v>209</v>
      </c>
      <c r="AU1267" s="19" t="s">
        <v>90</v>
      </c>
      <c r="AY1267" s="19" t="s">
        <v>151</v>
      </c>
      <c r="BE1267" s="206">
        <f>IF(N1267="základní",J1267,0)</f>
        <v>0</v>
      </c>
      <c r="BF1267" s="206">
        <f>IF(N1267="snížená",J1267,0)</f>
        <v>0</v>
      </c>
      <c r="BG1267" s="206">
        <f>IF(N1267="zákl. přenesená",J1267,0)</f>
        <v>0</v>
      </c>
      <c r="BH1267" s="206">
        <f>IF(N1267="sníž. přenesená",J1267,0)</f>
        <v>0</v>
      </c>
      <c r="BI1267" s="206">
        <f>IF(N1267="nulová",J1267,0)</f>
        <v>0</v>
      </c>
      <c r="BJ1267" s="19" t="s">
        <v>90</v>
      </c>
      <c r="BK1267" s="206">
        <f>ROUND(I1267*H1267,2)</f>
        <v>0</v>
      </c>
      <c r="BL1267" s="19" t="s">
        <v>271</v>
      </c>
      <c r="BM1267" s="19" t="s">
        <v>1348</v>
      </c>
    </row>
    <row r="1268" spans="2:65" s="1" customFormat="1" x14ac:dyDescent="0.3">
      <c r="B1268" s="36"/>
      <c r="C1268" s="58"/>
      <c r="D1268" s="222" t="s">
        <v>160</v>
      </c>
      <c r="E1268" s="58"/>
      <c r="F1268" s="246" t="s">
        <v>1349</v>
      </c>
      <c r="G1268" s="58"/>
      <c r="H1268" s="58"/>
      <c r="I1268" s="163"/>
      <c r="J1268" s="58"/>
      <c r="K1268" s="58"/>
      <c r="L1268" s="56"/>
      <c r="M1268" s="73"/>
      <c r="N1268" s="37"/>
      <c r="O1268" s="37"/>
      <c r="P1268" s="37"/>
      <c r="Q1268" s="37"/>
      <c r="R1268" s="37"/>
      <c r="S1268" s="37"/>
      <c r="T1268" s="74"/>
      <c r="AT1268" s="19" t="s">
        <v>160</v>
      </c>
      <c r="AU1268" s="19" t="s">
        <v>90</v>
      </c>
    </row>
    <row r="1269" spans="2:65" s="1" customFormat="1" ht="22.5" customHeight="1" x14ac:dyDescent="0.3">
      <c r="B1269" s="36"/>
      <c r="C1269" s="195" t="s">
        <v>1350</v>
      </c>
      <c r="D1269" s="195" t="s">
        <v>153</v>
      </c>
      <c r="E1269" s="196" t="s">
        <v>1351</v>
      </c>
      <c r="F1269" s="197" t="s">
        <v>1352</v>
      </c>
      <c r="G1269" s="198" t="s">
        <v>274</v>
      </c>
      <c r="H1269" s="199">
        <v>2</v>
      </c>
      <c r="I1269" s="200"/>
      <c r="J1269" s="201">
        <f>ROUND(I1269*H1269,2)</f>
        <v>0</v>
      </c>
      <c r="K1269" s="197" t="s">
        <v>157</v>
      </c>
      <c r="L1269" s="56"/>
      <c r="M1269" s="202" t="s">
        <v>77</v>
      </c>
      <c r="N1269" s="203" t="s">
        <v>50</v>
      </c>
      <c r="O1269" s="37"/>
      <c r="P1269" s="204">
        <f>O1269*H1269</f>
        <v>0</v>
      </c>
      <c r="Q1269" s="204">
        <v>0</v>
      </c>
      <c r="R1269" s="204">
        <f>Q1269*H1269</f>
        <v>0</v>
      </c>
      <c r="S1269" s="204">
        <v>0</v>
      </c>
      <c r="T1269" s="205">
        <f>S1269*H1269</f>
        <v>0</v>
      </c>
      <c r="AR1269" s="19" t="s">
        <v>271</v>
      </c>
      <c r="AT1269" s="19" t="s">
        <v>153</v>
      </c>
      <c r="AU1269" s="19" t="s">
        <v>90</v>
      </c>
      <c r="AY1269" s="19" t="s">
        <v>151</v>
      </c>
      <c r="BE1269" s="206">
        <f>IF(N1269="základní",J1269,0)</f>
        <v>0</v>
      </c>
      <c r="BF1269" s="206">
        <f>IF(N1269="snížená",J1269,0)</f>
        <v>0</v>
      </c>
      <c r="BG1269" s="206">
        <f>IF(N1269="zákl. přenesená",J1269,0)</f>
        <v>0</v>
      </c>
      <c r="BH1269" s="206">
        <f>IF(N1269="sníž. přenesená",J1269,0)</f>
        <v>0</v>
      </c>
      <c r="BI1269" s="206">
        <f>IF(N1269="nulová",J1269,0)</f>
        <v>0</v>
      </c>
      <c r="BJ1269" s="19" t="s">
        <v>90</v>
      </c>
      <c r="BK1269" s="206">
        <f>ROUND(I1269*H1269,2)</f>
        <v>0</v>
      </c>
      <c r="BL1269" s="19" t="s">
        <v>271</v>
      </c>
      <c r="BM1269" s="19" t="s">
        <v>1353</v>
      </c>
    </row>
    <row r="1270" spans="2:65" s="1" customFormat="1" x14ac:dyDescent="0.3">
      <c r="B1270" s="36"/>
      <c r="C1270" s="58"/>
      <c r="D1270" s="207" t="s">
        <v>160</v>
      </c>
      <c r="E1270" s="58"/>
      <c r="F1270" s="208" t="s">
        <v>1352</v>
      </c>
      <c r="G1270" s="58"/>
      <c r="H1270" s="58"/>
      <c r="I1270" s="163"/>
      <c r="J1270" s="58"/>
      <c r="K1270" s="58"/>
      <c r="L1270" s="56"/>
      <c r="M1270" s="73"/>
      <c r="N1270" s="37"/>
      <c r="O1270" s="37"/>
      <c r="P1270" s="37"/>
      <c r="Q1270" s="37"/>
      <c r="R1270" s="37"/>
      <c r="S1270" s="37"/>
      <c r="T1270" s="74"/>
      <c r="AT1270" s="19" t="s">
        <v>160</v>
      </c>
      <c r="AU1270" s="19" t="s">
        <v>90</v>
      </c>
    </row>
    <row r="1271" spans="2:65" s="12" customFormat="1" x14ac:dyDescent="0.3">
      <c r="B1271" s="209"/>
      <c r="C1271" s="210"/>
      <c r="D1271" s="207" t="s">
        <v>162</v>
      </c>
      <c r="E1271" s="211" t="s">
        <v>77</v>
      </c>
      <c r="F1271" s="212" t="s">
        <v>1354</v>
      </c>
      <c r="G1271" s="210"/>
      <c r="H1271" s="213" t="s">
        <v>77</v>
      </c>
      <c r="I1271" s="214"/>
      <c r="J1271" s="210"/>
      <c r="K1271" s="210"/>
      <c r="L1271" s="215"/>
      <c r="M1271" s="216"/>
      <c r="N1271" s="217"/>
      <c r="O1271" s="217"/>
      <c r="P1271" s="217"/>
      <c r="Q1271" s="217"/>
      <c r="R1271" s="217"/>
      <c r="S1271" s="217"/>
      <c r="T1271" s="218"/>
      <c r="AT1271" s="219" t="s">
        <v>162</v>
      </c>
      <c r="AU1271" s="219" t="s">
        <v>90</v>
      </c>
      <c r="AV1271" s="12" t="s">
        <v>23</v>
      </c>
      <c r="AW1271" s="12" t="s">
        <v>41</v>
      </c>
      <c r="AX1271" s="12" t="s">
        <v>79</v>
      </c>
      <c r="AY1271" s="219" t="s">
        <v>151</v>
      </c>
    </row>
    <row r="1272" spans="2:65" s="12" customFormat="1" x14ac:dyDescent="0.3">
      <c r="B1272" s="209"/>
      <c r="C1272" s="210"/>
      <c r="D1272" s="207" t="s">
        <v>162</v>
      </c>
      <c r="E1272" s="211" t="s">
        <v>77</v>
      </c>
      <c r="F1272" s="212" t="s">
        <v>1355</v>
      </c>
      <c r="G1272" s="210"/>
      <c r="H1272" s="213" t="s">
        <v>77</v>
      </c>
      <c r="I1272" s="214"/>
      <c r="J1272" s="210"/>
      <c r="K1272" s="210"/>
      <c r="L1272" s="215"/>
      <c r="M1272" s="216"/>
      <c r="N1272" s="217"/>
      <c r="O1272" s="217"/>
      <c r="P1272" s="217"/>
      <c r="Q1272" s="217"/>
      <c r="R1272" s="217"/>
      <c r="S1272" s="217"/>
      <c r="T1272" s="218"/>
      <c r="AT1272" s="219" t="s">
        <v>162</v>
      </c>
      <c r="AU1272" s="219" t="s">
        <v>90</v>
      </c>
      <c r="AV1272" s="12" t="s">
        <v>23</v>
      </c>
      <c r="AW1272" s="12" t="s">
        <v>41</v>
      </c>
      <c r="AX1272" s="12" t="s">
        <v>79</v>
      </c>
      <c r="AY1272" s="219" t="s">
        <v>151</v>
      </c>
    </row>
    <row r="1273" spans="2:65" s="13" customFormat="1" x14ac:dyDescent="0.3">
      <c r="B1273" s="220"/>
      <c r="C1273" s="221"/>
      <c r="D1273" s="222" t="s">
        <v>162</v>
      </c>
      <c r="E1273" s="223" t="s">
        <v>77</v>
      </c>
      <c r="F1273" s="224" t="s">
        <v>90</v>
      </c>
      <c r="G1273" s="221"/>
      <c r="H1273" s="225">
        <v>2</v>
      </c>
      <c r="I1273" s="226"/>
      <c r="J1273" s="221"/>
      <c r="K1273" s="221"/>
      <c r="L1273" s="227"/>
      <c r="M1273" s="228"/>
      <c r="N1273" s="229"/>
      <c r="O1273" s="229"/>
      <c r="P1273" s="229"/>
      <c r="Q1273" s="229"/>
      <c r="R1273" s="229"/>
      <c r="S1273" s="229"/>
      <c r="T1273" s="230"/>
      <c r="AT1273" s="231" t="s">
        <v>162</v>
      </c>
      <c r="AU1273" s="231" t="s">
        <v>90</v>
      </c>
      <c r="AV1273" s="13" t="s">
        <v>90</v>
      </c>
      <c r="AW1273" s="13" t="s">
        <v>41</v>
      </c>
      <c r="AX1273" s="13" t="s">
        <v>23</v>
      </c>
      <c r="AY1273" s="231" t="s">
        <v>151</v>
      </c>
    </row>
    <row r="1274" spans="2:65" s="1" customFormat="1" ht="22.5" customHeight="1" x14ac:dyDescent="0.3">
      <c r="B1274" s="36"/>
      <c r="C1274" s="247" t="s">
        <v>1356</v>
      </c>
      <c r="D1274" s="247" t="s">
        <v>209</v>
      </c>
      <c r="E1274" s="248" t="s">
        <v>1357</v>
      </c>
      <c r="F1274" s="249" t="s">
        <v>1358</v>
      </c>
      <c r="G1274" s="250" t="s">
        <v>274</v>
      </c>
      <c r="H1274" s="251">
        <v>2</v>
      </c>
      <c r="I1274" s="252"/>
      <c r="J1274" s="253">
        <f>ROUND(I1274*H1274,2)</f>
        <v>0</v>
      </c>
      <c r="K1274" s="249" t="s">
        <v>157</v>
      </c>
      <c r="L1274" s="254"/>
      <c r="M1274" s="255" t="s">
        <v>77</v>
      </c>
      <c r="N1274" s="256" t="s">
        <v>50</v>
      </c>
      <c r="O1274" s="37"/>
      <c r="P1274" s="204">
        <f>O1274*H1274</f>
        <v>0</v>
      </c>
      <c r="Q1274" s="204">
        <v>8.4000000000000005E-2</v>
      </c>
      <c r="R1274" s="204">
        <f>Q1274*H1274</f>
        <v>0.16800000000000001</v>
      </c>
      <c r="S1274" s="204">
        <v>0</v>
      </c>
      <c r="T1274" s="205">
        <f>S1274*H1274</f>
        <v>0</v>
      </c>
      <c r="AR1274" s="19" t="s">
        <v>437</v>
      </c>
      <c r="AT1274" s="19" t="s">
        <v>209</v>
      </c>
      <c r="AU1274" s="19" t="s">
        <v>90</v>
      </c>
      <c r="AY1274" s="19" t="s">
        <v>151</v>
      </c>
      <c r="BE1274" s="206">
        <f>IF(N1274="základní",J1274,0)</f>
        <v>0</v>
      </c>
      <c r="BF1274" s="206">
        <f>IF(N1274="snížená",J1274,0)</f>
        <v>0</v>
      </c>
      <c r="BG1274" s="206">
        <f>IF(N1274="zákl. přenesená",J1274,0)</f>
        <v>0</v>
      </c>
      <c r="BH1274" s="206">
        <f>IF(N1274="sníž. přenesená",J1274,0)</f>
        <v>0</v>
      </c>
      <c r="BI1274" s="206">
        <f>IF(N1274="nulová",J1274,0)</f>
        <v>0</v>
      </c>
      <c r="BJ1274" s="19" t="s">
        <v>90</v>
      </c>
      <c r="BK1274" s="206">
        <f>ROUND(I1274*H1274,2)</f>
        <v>0</v>
      </c>
      <c r="BL1274" s="19" t="s">
        <v>271</v>
      </c>
      <c r="BM1274" s="19" t="s">
        <v>1359</v>
      </c>
    </row>
    <row r="1275" spans="2:65" s="1" customFormat="1" ht="27" x14ac:dyDescent="0.3">
      <c r="B1275" s="36"/>
      <c r="C1275" s="58"/>
      <c r="D1275" s="222" t="s">
        <v>160</v>
      </c>
      <c r="E1275" s="58"/>
      <c r="F1275" s="246" t="s">
        <v>1360</v>
      </c>
      <c r="G1275" s="58"/>
      <c r="H1275" s="58"/>
      <c r="I1275" s="163"/>
      <c r="J1275" s="58"/>
      <c r="K1275" s="58"/>
      <c r="L1275" s="56"/>
      <c r="M1275" s="73"/>
      <c r="N1275" s="37"/>
      <c r="O1275" s="37"/>
      <c r="P1275" s="37"/>
      <c r="Q1275" s="37"/>
      <c r="R1275" s="37"/>
      <c r="S1275" s="37"/>
      <c r="T1275" s="74"/>
      <c r="AT1275" s="19" t="s">
        <v>160</v>
      </c>
      <c r="AU1275" s="19" t="s">
        <v>90</v>
      </c>
    </row>
    <row r="1276" spans="2:65" s="1" customFormat="1" ht="22.5" customHeight="1" x14ac:dyDescent="0.3">
      <c r="B1276" s="36"/>
      <c r="C1276" s="195" t="s">
        <v>1361</v>
      </c>
      <c r="D1276" s="195" t="s">
        <v>153</v>
      </c>
      <c r="E1276" s="196" t="s">
        <v>1362</v>
      </c>
      <c r="F1276" s="197" t="s">
        <v>1363</v>
      </c>
      <c r="G1276" s="198" t="s">
        <v>274</v>
      </c>
      <c r="H1276" s="199">
        <v>4</v>
      </c>
      <c r="I1276" s="200"/>
      <c r="J1276" s="201">
        <f>ROUND(I1276*H1276,2)</f>
        <v>0</v>
      </c>
      <c r="K1276" s="197" t="s">
        <v>157</v>
      </c>
      <c r="L1276" s="56"/>
      <c r="M1276" s="202" t="s">
        <v>77</v>
      </c>
      <c r="N1276" s="203" t="s">
        <v>50</v>
      </c>
      <c r="O1276" s="37"/>
      <c r="P1276" s="204">
        <f>O1276*H1276</f>
        <v>0</v>
      </c>
      <c r="Q1276" s="204">
        <v>0</v>
      </c>
      <c r="R1276" s="204">
        <f>Q1276*H1276</f>
        <v>0</v>
      </c>
      <c r="S1276" s="204">
        <v>0</v>
      </c>
      <c r="T1276" s="205">
        <f>S1276*H1276</f>
        <v>0</v>
      </c>
      <c r="AR1276" s="19" t="s">
        <v>271</v>
      </c>
      <c r="AT1276" s="19" t="s">
        <v>153</v>
      </c>
      <c r="AU1276" s="19" t="s">
        <v>90</v>
      </c>
      <c r="AY1276" s="19" t="s">
        <v>151</v>
      </c>
      <c r="BE1276" s="206">
        <f>IF(N1276="základní",J1276,0)</f>
        <v>0</v>
      </c>
      <c r="BF1276" s="206">
        <f>IF(N1276="snížená",J1276,0)</f>
        <v>0</v>
      </c>
      <c r="BG1276" s="206">
        <f>IF(N1276="zákl. přenesená",J1276,0)</f>
        <v>0</v>
      </c>
      <c r="BH1276" s="206">
        <f>IF(N1276="sníž. přenesená",J1276,0)</f>
        <v>0</v>
      </c>
      <c r="BI1276" s="206">
        <f>IF(N1276="nulová",J1276,0)</f>
        <v>0</v>
      </c>
      <c r="BJ1276" s="19" t="s">
        <v>90</v>
      </c>
      <c r="BK1276" s="206">
        <f>ROUND(I1276*H1276,2)</f>
        <v>0</v>
      </c>
      <c r="BL1276" s="19" t="s">
        <v>271</v>
      </c>
      <c r="BM1276" s="19" t="s">
        <v>1364</v>
      </c>
    </row>
    <row r="1277" spans="2:65" s="1" customFormat="1" ht="27" x14ac:dyDescent="0.3">
      <c r="B1277" s="36"/>
      <c r="C1277" s="58"/>
      <c r="D1277" s="207" t="s">
        <v>160</v>
      </c>
      <c r="E1277" s="58"/>
      <c r="F1277" s="208" t="s">
        <v>1365</v>
      </c>
      <c r="G1277" s="58"/>
      <c r="H1277" s="58"/>
      <c r="I1277" s="163"/>
      <c r="J1277" s="58"/>
      <c r="K1277" s="58"/>
      <c r="L1277" s="56"/>
      <c r="M1277" s="73"/>
      <c r="N1277" s="37"/>
      <c r="O1277" s="37"/>
      <c r="P1277" s="37"/>
      <c r="Q1277" s="37"/>
      <c r="R1277" s="37"/>
      <c r="S1277" s="37"/>
      <c r="T1277" s="74"/>
      <c r="AT1277" s="19" t="s">
        <v>160</v>
      </c>
      <c r="AU1277" s="19" t="s">
        <v>90</v>
      </c>
    </row>
    <row r="1278" spans="2:65" s="12" customFormat="1" x14ac:dyDescent="0.3">
      <c r="B1278" s="209"/>
      <c r="C1278" s="210"/>
      <c r="D1278" s="207" t="s">
        <v>162</v>
      </c>
      <c r="E1278" s="211" t="s">
        <v>77</v>
      </c>
      <c r="F1278" s="212" t="s">
        <v>1322</v>
      </c>
      <c r="G1278" s="210"/>
      <c r="H1278" s="213" t="s">
        <v>77</v>
      </c>
      <c r="I1278" s="214"/>
      <c r="J1278" s="210"/>
      <c r="K1278" s="210"/>
      <c r="L1278" s="215"/>
      <c r="M1278" s="216"/>
      <c r="N1278" s="217"/>
      <c r="O1278" s="217"/>
      <c r="P1278" s="217"/>
      <c r="Q1278" s="217"/>
      <c r="R1278" s="217"/>
      <c r="S1278" s="217"/>
      <c r="T1278" s="218"/>
      <c r="AT1278" s="219" t="s">
        <v>162</v>
      </c>
      <c r="AU1278" s="219" t="s">
        <v>90</v>
      </c>
      <c r="AV1278" s="12" t="s">
        <v>23</v>
      </c>
      <c r="AW1278" s="12" t="s">
        <v>41</v>
      </c>
      <c r="AX1278" s="12" t="s">
        <v>79</v>
      </c>
      <c r="AY1278" s="219" t="s">
        <v>151</v>
      </c>
    </row>
    <row r="1279" spans="2:65" s="12" customFormat="1" x14ac:dyDescent="0.3">
      <c r="B1279" s="209"/>
      <c r="C1279" s="210"/>
      <c r="D1279" s="207" t="s">
        <v>162</v>
      </c>
      <c r="E1279" s="211" t="s">
        <v>77</v>
      </c>
      <c r="F1279" s="212" t="s">
        <v>1307</v>
      </c>
      <c r="G1279" s="210"/>
      <c r="H1279" s="213" t="s">
        <v>77</v>
      </c>
      <c r="I1279" s="214"/>
      <c r="J1279" s="210"/>
      <c r="K1279" s="210"/>
      <c r="L1279" s="215"/>
      <c r="M1279" s="216"/>
      <c r="N1279" s="217"/>
      <c r="O1279" s="217"/>
      <c r="P1279" s="217"/>
      <c r="Q1279" s="217"/>
      <c r="R1279" s="217"/>
      <c r="S1279" s="217"/>
      <c r="T1279" s="218"/>
      <c r="AT1279" s="219" t="s">
        <v>162</v>
      </c>
      <c r="AU1279" s="219" t="s">
        <v>90</v>
      </c>
      <c r="AV1279" s="12" t="s">
        <v>23</v>
      </c>
      <c r="AW1279" s="12" t="s">
        <v>41</v>
      </c>
      <c r="AX1279" s="12" t="s">
        <v>79</v>
      </c>
      <c r="AY1279" s="219" t="s">
        <v>151</v>
      </c>
    </row>
    <row r="1280" spans="2:65" s="13" customFormat="1" x14ac:dyDescent="0.3">
      <c r="B1280" s="220"/>
      <c r="C1280" s="221"/>
      <c r="D1280" s="222" t="s">
        <v>162</v>
      </c>
      <c r="E1280" s="223" t="s">
        <v>77</v>
      </c>
      <c r="F1280" s="224" t="s">
        <v>158</v>
      </c>
      <c r="G1280" s="221"/>
      <c r="H1280" s="225">
        <v>4</v>
      </c>
      <c r="I1280" s="226"/>
      <c r="J1280" s="221"/>
      <c r="K1280" s="221"/>
      <c r="L1280" s="227"/>
      <c r="M1280" s="228"/>
      <c r="N1280" s="229"/>
      <c r="O1280" s="229"/>
      <c r="P1280" s="229"/>
      <c r="Q1280" s="229"/>
      <c r="R1280" s="229"/>
      <c r="S1280" s="229"/>
      <c r="T1280" s="230"/>
      <c r="AT1280" s="231" t="s">
        <v>162</v>
      </c>
      <c r="AU1280" s="231" t="s">
        <v>90</v>
      </c>
      <c r="AV1280" s="13" t="s">
        <v>90</v>
      </c>
      <c r="AW1280" s="13" t="s">
        <v>41</v>
      </c>
      <c r="AX1280" s="13" t="s">
        <v>23</v>
      </c>
      <c r="AY1280" s="231" t="s">
        <v>151</v>
      </c>
    </row>
    <row r="1281" spans="2:65" s="1" customFormat="1" ht="22.5" customHeight="1" x14ac:dyDescent="0.3">
      <c r="B1281" s="36"/>
      <c r="C1281" s="195" t="s">
        <v>1366</v>
      </c>
      <c r="D1281" s="195" t="s">
        <v>153</v>
      </c>
      <c r="E1281" s="196" t="s">
        <v>1367</v>
      </c>
      <c r="F1281" s="197" t="s">
        <v>1368</v>
      </c>
      <c r="G1281" s="198" t="s">
        <v>274</v>
      </c>
      <c r="H1281" s="199">
        <v>1</v>
      </c>
      <c r="I1281" s="200"/>
      <c r="J1281" s="201">
        <f>ROUND(I1281*H1281,2)</f>
        <v>0</v>
      </c>
      <c r="K1281" s="197" t="s">
        <v>157</v>
      </c>
      <c r="L1281" s="56"/>
      <c r="M1281" s="202" t="s">
        <v>77</v>
      </c>
      <c r="N1281" s="203" t="s">
        <v>50</v>
      </c>
      <c r="O1281" s="37"/>
      <c r="P1281" s="204">
        <f>O1281*H1281</f>
        <v>0</v>
      </c>
      <c r="Q1281" s="204">
        <v>0</v>
      </c>
      <c r="R1281" s="204">
        <f>Q1281*H1281</f>
        <v>0</v>
      </c>
      <c r="S1281" s="204">
        <v>0</v>
      </c>
      <c r="T1281" s="205">
        <f>S1281*H1281</f>
        <v>0</v>
      </c>
      <c r="AR1281" s="19" t="s">
        <v>271</v>
      </c>
      <c r="AT1281" s="19" t="s">
        <v>153</v>
      </c>
      <c r="AU1281" s="19" t="s">
        <v>90</v>
      </c>
      <c r="AY1281" s="19" t="s">
        <v>151</v>
      </c>
      <c r="BE1281" s="206">
        <f>IF(N1281="základní",J1281,0)</f>
        <v>0</v>
      </c>
      <c r="BF1281" s="206">
        <f>IF(N1281="snížená",J1281,0)</f>
        <v>0</v>
      </c>
      <c r="BG1281" s="206">
        <f>IF(N1281="zákl. přenesená",J1281,0)</f>
        <v>0</v>
      </c>
      <c r="BH1281" s="206">
        <f>IF(N1281="sníž. přenesená",J1281,0)</f>
        <v>0</v>
      </c>
      <c r="BI1281" s="206">
        <f>IF(N1281="nulová",J1281,0)</f>
        <v>0</v>
      </c>
      <c r="BJ1281" s="19" t="s">
        <v>90</v>
      </c>
      <c r="BK1281" s="206">
        <f>ROUND(I1281*H1281,2)</f>
        <v>0</v>
      </c>
      <c r="BL1281" s="19" t="s">
        <v>271</v>
      </c>
      <c r="BM1281" s="19" t="s">
        <v>1369</v>
      </c>
    </row>
    <row r="1282" spans="2:65" s="1" customFormat="1" x14ac:dyDescent="0.3">
      <c r="B1282" s="36"/>
      <c r="C1282" s="58"/>
      <c r="D1282" s="222" t="s">
        <v>160</v>
      </c>
      <c r="E1282" s="58"/>
      <c r="F1282" s="246" t="s">
        <v>1370</v>
      </c>
      <c r="G1282" s="58"/>
      <c r="H1282" s="58"/>
      <c r="I1282" s="163"/>
      <c r="J1282" s="58"/>
      <c r="K1282" s="58"/>
      <c r="L1282" s="56"/>
      <c r="M1282" s="73"/>
      <c r="N1282" s="37"/>
      <c r="O1282" s="37"/>
      <c r="P1282" s="37"/>
      <c r="Q1282" s="37"/>
      <c r="R1282" s="37"/>
      <c r="S1282" s="37"/>
      <c r="T1282" s="74"/>
      <c r="AT1282" s="19" t="s">
        <v>160</v>
      </c>
      <c r="AU1282" s="19" t="s">
        <v>90</v>
      </c>
    </row>
    <row r="1283" spans="2:65" s="1" customFormat="1" ht="22.5" customHeight="1" x14ac:dyDescent="0.3">
      <c r="B1283" s="36"/>
      <c r="C1283" s="247" t="s">
        <v>1371</v>
      </c>
      <c r="D1283" s="247" t="s">
        <v>209</v>
      </c>
      <c r="E1283" s="248" t="s">
        <v>1372</v>
      </c>
      <c r="F1283" s="249" t="s">
        <v>1373</v>
      </c>
      <c r="G1283" s="250" t="s">
        <v>274</v>
      </c>
      <c r="H1283" s="251">
        <v>28</v>
      </c>
      <c r="I1283" s="252"/>
      <c r="J1283" s="253">
        <f>ROUND(I1283*H1283,2)</f>
        <v>0</v>
      </c>
      <c r="K1283" s="249" t="s">
        <v>157</v>
      </c>
      <c r="L1283" s="254"/>
      <c r="M1283" s="255" t="s">
        <v>77</v>
      </c>
      <c r="N1283" s="256" t="s">
        <v>50</v>
      </c>
      <c r="O1283" s="37"/>
      <c r="P1283" s="204">
        <f>O1283*H1283</f>
        <v>0</v>
      </c>
      <c r="Q1283" s="204">
        <v>2.5000000000000001E-4</v>
      </c>
      <c r="R1283" s="204">
        <f>Q1283*H1283</f>
        <v>7.0000000000000001E-3</v>
      </c>
      <c r="S1283" s="204">
        <v>0</v>
      </c>
      <c r="T1283" s="205">
        <f>S1283*H1283</f>
        <v>0</v>
      </c>
      <c r="AR1283" s="19" t="s">
        <v>437</v>
      </c>
      <c r="AT1283" s="19" t="s">
        <v>209</v>
      </c>
      <c r="AU1283" s="19" t="s">
        <v>90</v>
      </c>
      <c r="AY1283" s="19" t="s">
        <v>151</v>
      </c>
      <c r="BE1283" s="206">
        <f>IF(N1283="základní",J1283,0)</f>
        <v>0</v>
      </c>
      <c r="BF1283" s="206">
        <f>IF(N1283="snížená",J1283,0)</f>
        <v>0</v>
      </c>
      <c r="BG1283" s="206">
        <f>IF(N1283="zákl. přenesená",J1283,0)</f>
        <v>0</v>
      </c>
      <c r="BH1283" s="206">
        <f>IF(N1283="sníž. přenesená",J1283,0)</f>
        <v>0</v>
      </c>
      <c r="BI1283" s="206">
        <f>IF(N1283="nulová",J1283,0)</f>
        <v>0</v>
      </c>
      <c r="BJ1283" s="19" t="s">
        <v>90</v>
      </c>
      <c r="BK1283" s="206">
        <f>ROUND(I1283*H1283,2)</f>
        <v>0</v>
      </c>
      <c r="BL1283" s="19" t="s">
        <v>271</v>
      </c>
      <c r="BM1283" s="19" t="s">
        <v>1374</v>
      </c>
    </row>
    <row r="1284" spans="2:65" s="1" customFormat="1" ht="27" x14ac:dyDescent="0.3">
      <c r="B1284" s="36"/>
      <c r="C1284" s="58"/>
      <c r="D1284" s="207" t="s">
        <v>160</v>
      </c>
      <c r="E1284" s="58"/>
      <c r="F1284" s="208" t="s">
        <v>1375</v>
      </c>
      <c r="G1284" s="58"/>
      <c r="H1284" s="58"/>
      <c r="I1284" s="163"/>
      <c r="J1284" s="58"/>
      <c r="K1284" s="58"/>
      <c r="L1284" s="56"/>
      <c r="M1284" s="73"/>
      <c r="N1284" s="37"/>
      <c r="O1284" s="37"/>
      <c r="P1284" s="37"/>
      <c r="Q1284" s="37"/>
      <c r="R1284" s="37"/>
      <c r="S1284" s="37"/>
      <c r="T1284" s="74"/>
      <c r="AT1284" s="19" t="s">
        <v>160</v>
      </c>
      <c r="AU1284" s="19" t="s">
        <v>90</v>
      </c>
    </row>
    <row r="1285" spans="2:65" s="12" customFormat="1" x14ac:dyDescent="0.3">
      <c r="B1285" s="209"/>
      <c r="C1285" s="210"/>
      <c r="D1285" s="207" t="s">
        <v>162</v>
      </c>
      <c r="E1285" s="211" t="s">
        <v>77</v>
      </c>
      <c r="F1285" s="212" t="s">
        <v>204</v>
      </c>
      <c r="G1285" s="210"/>
      <c r="H1285" s="213" t="s">
        <v>77</v>
      </c>
      <c r="I1285" s="214"/>
      <c r="J1285" s="210"/>
      <c r="K1285" s="210"/>
      <c r="L1285" s="215"/>
      <c r="M1285" s="216"/>
      <c r="N1285" s="217"/>
      <c r="O1285" s="217"/>
      <c r="P1285" s="217"/>
      <c r="Q1285" s="217"/>
      <c r="R1285" s="217"/>
      <c r="S1285" s="217"/>
      <c r="T1285" s="218"/>
      <c r="AT1285" s="219" t="s">
        <v>162</v>
      </c>
      <c r="AU1285" s="219" t="s">
        <v>90</v>
      </c>
      <c r="AV1285" s="12" t="s">
        <v>23</v>
      </c>
      <c r="AW1285" s="12" t="s">
        <v>41</v>
      </c>
      <c r="AX1285" s="12" t="s">
        <v>79</v>
      </c>
      <c r="AY1285" s="219" t="s">
        <v>151</v>
      </c>
    </row>
    <row r="1286" spans="2:65" s="13" customFormat="1" x14ac:dyDescent="0.3">
      <c r="B1286" s="220"/>
      <c r="C1286" s="221"/>
      <c r="D1286" s="222" t="s">
        <v>162</v>
      </c>
      <c r="E1286" s="223" t="s">
        <v>77</v>
      </c>
      <c r="F1286" s="224" t="s">
        <v>1376</v>
      </c>
      <c r="G1286" s="221"/>
      <c r="H1286" s="225">
        <v>28</v>
      </c>
      <c r="I1286" s="226"/>
      <c r="J1286" s="221"/>
      <c r="K1286" s="221"/>
      <c r="L1286" s="227"/>
      <c r="M1286" s="228"/>
      <c r="N1286" s="229"/>
      <c r="O1286" s="229"/>
      <c r="P1286" s="229"/>
      <c r="Q1286" s="229"/>
      <c r="R1286" s="229"/>
      <c r="S1286" s="229"/>
      <c r="T1286" s="230"/>
      <c r="AT1286" s="231" t="s">
        <v>162</v>
      </c>
      <c r="AU1286" s="231" t="s">
        <v>90</v>
      </c>
      <c r="AV1286" s="13" t="s">
        <v>90</v>
      </c>
      <c r="AW1286" s="13" t="s">
        <v>41</v>
      </c>
      <c r="AX1286" s="13" t="s">
        <v>23</v>
      </c>
      <c r="AY1286" s="231" t="s">
        <v>151</v>
      </c>
    </row>
    <row r="1287" spans="2:65" s="1" customFormat="1" ht="22.5" customHeight="1" x14ac:dyDescent="0.3">
      <c r="B1287" s="36"/>
      <c r="C1287" s="195" t="s">
        <v>1377</v>
      </c>
      <c r="D1287" s="195" t="s">
        <v>153</v>
      </c>
      <c r="E1287" s="196" t="s">
        <v>1378</v>
      </c>
      <c r="F1287" s="197" t="s">
        <v>1379</v>
      </c>
      <c r="G1287" s="198" t="s">
        <v>1380</v>
      </c>
      <c r="H1287" s="199">
        <v>20</v>
      </c>
      <c r="I1287" s="200"/>
      <c r="J1287" s="201">
        <f>ROUND(I1287*H1287,2)</f>
        <v>0</v>
      </c>
      <c r="K1287" s="197" t="s">
        <v>157</v>
      </c>
      <c r="L1287" s="56"/>
      <c r="M1287" s="202" t="s">
        <v>77</v>
      </c>
      <c r="N1287" s="203" t="s">
        <v>50</v>
      </c>
      <c r="O1287" s="37"/>
      <c r="P1287" s="204">
        <f>O1287*H1287</f>
        <v>0</v>
      </c>
      <c r="Q1287" s="204">
        <v>6.0000000000000002E-5</v>
      </c>
      <c r="R1287" s="204">
        <f>Q1287*H1287</f>
        <v>1.2000000000000001E-3</v>
      </c>
      <c r="S1287" s="204">
        <v>0</v>
      </c>
      <c r="T1287" s="205">
        <f>S1287*H1287</f>
        <v>0</v>
      </c>
      <c r="AR1287" s="19" t="s">
        <v>271</v>
      </c>
      <c r="AT1287" s="19" t="s">
        <v>153</v>
      </c>
      <c r="AU1287" s="19" t="s">
        <v>90</v>
      </c>
      <c r="AY1287" s="19" t="s">
        <v>151</v>
      </c>
      <c r="BE1287" s="206">
        <f>IF(N1287="základní",J1287,0)</f>
        <v>0</v>
      </c>
      <c r="BF1287" s="206">
        <f>IF(N1287="snížená",J1287,0)</f>
        <v>0</v>
      </c>
      <c r="BG1287" s="206">
        <f>IF(N1287="zákl. přenesená",J1287,0)</f>
        <v>0</v>
      </c>
      <c r="BH1287" s="206">
        <f>IF(N1287="sníž. přenesená",J1287,0)</f>
        <v>0</v>
      </c>
      <c r="BI1287" s="206">
        <f>IF(N1287="nulová",J1287,0)</f>
        <v>0</v>
      </c>
      <c r="BJ1287" s="19" t="s">
        <v>90</v>
      </c>
      <c r="BK1287" s="206">
        <f>ROUND(I1287*H1287,2)</f>
        <v>0</v>
      </c>
      <c r="BL1287" s="19" t="s">
        <v>271</v>
      </c>
      <c r="BM1287" s="19" t="s">
        <v>1381</v>
      </c>
    </row>
    <row r="1288" spans="2:65" s="1" customFormat="1" x14ac:dyDescent="0.3">
      <c r="B1288" s="36"/>
      <c r="C1288" s="58"/>
      <c r="D1288" s="222" t="s">
        <v>160</v>
      </c>
      <c r="E1288" s="58"/>
      <c r="F1288" s="246" t="s">
        <v>1382</v>
      </c>
      <c r="G1288" s="58"/>
      <c r="H1288" s="58"/>
      <c r="I1288" s="163"/>
      <c r="J1288" s="58"/>
      <c r="K1288" s="58"/>
      <c r="L1288" s="56"/>
      <c r="M1288" s="73"/>
      <c r="N1288" s="37"/>
      <c r="O1288" s="37"/>
      <c r="P1288" s="37"/>
      <c r="Q1288" s="37"/>
      <c r="R1288" s="37"/>
      <c r="S1288" s="37"/>
      <c r="T1288" s="74"/>
      <c r="AT1288" s="19" t="s">
        <v>160</v>
      </c>
      <c r="AU1288" s="19" t="s">
        <v>90</v>
      </c>
    </row>
    <row r="1289" spans="2:65" s="1" customFormat="1" ht="22.5" customHeight="1" x14ac:dyDescent="0.3">
      <c r="B1289" s="36"/>
      <c r="C1289" s="247" t="s">
        <v>1383</v>
      </c>
      <c r="D1289" s="247" t="s">
        <v>209</v>
      </c>
      <c r="E1289" s="248" t="s">
        <v>1384</v>
      </c>
      <c r="F1289" s="249" t="s">
        <v>1385</v>
      </c>
      <c r="G1289" s="250" t="s">
        <v>194</v>
      </c>
      <c r="H1289" s="251">
        <v>0.02</v>
      </c>
      <c r="I1289" s="252"/>
      <c r="J1289" s="253">
        <f>ROUND(I1289*H1289,2)</f>
        <v>0</v>
      </c>
      <c r="K1289" s="249" t="s">
        <v>157</v>
      </c>
      <c r="L1289" s="254"/>
      <c r="M1289" s="255" t="s">
        <v>77</v>
      </c>
      <c r="N1289" s="256" t="s">
        <v>50</v>
      </c>
      <c r="O1289" s="37"/>
      <c r="P1289" s="204">
        <f>O1289*H1289</f>
        <v>0</v>
      </c>
      <c r="Q1289" s="204">
        <v>1</v>
      </c>
      <c r="R1289" s="204">
        <f>Q1289*H1289</f>
        <v>0.02</v>
      </c>
      <c r="S1289" s="204">
        <v>0</v>
      </c>
      <c r="T1289" s="205">
        <f>S1289*H1289</f>
        <v>0</v>
      </c>
      <c r="AR1289" s="19" t="s">
        <v>437</v>
      </c>
      <c r="AT1289" s="19" t="s">
        <v>209</v>
      </c>
      <c r="AU1289" s="19" t="s">
        <v>90</v>
      </c>
      <c r="AY1289" s="19" t="s">
        <v>151</v>
      </c>
      <c r="BE1289" s="206">
        <f>IF(N1289="základní",J1289,0)</f>
        <v>0</v>
      </c>
      <c r="BF1289" s="206">
        <f>IF(N1289="snížená",J1289,0)</f>
        <v>0</v>
      </c>
      <c r="BG1289" s="206">
        <f>IF(N1289="zákl. přenesená",J1289,0)</f>
        <v>0</v>
      </c>
      <c r="BH1289" s="206">
        <f>IF(N1289="sníž. přenesená",J1289,0)</f>
        <v>0</v>
      </c>
      <c r="BI1289" s="206">
        <f>IF(N1289="nulová",J1289,0)</f>
        <v>0</v>
      </c>
      <c r="BJ1289" s="19" t="s">
        <v>90</v>
      </c>
      <c r="BK1289" s="206">
        <f>ROUND(I1289*H1289,2)</f>
        <v>0</v>
      </c>
      <c r="BL1289" s="19" t="s">
        <v>271</v>
      </c>
      <c r="BM1289" s="19" t="s">
        <v>1386</v>
      </c>
    </row>
    <row r="1290" spans="2:65" s="1" customFormat="1" x14ac:dyDescent="0.3">
      <c r="B1290" s="36"/>
      <c r="C1290" s="58"/>
      <c r="D1290" s="222" t="s">
        <v>160</v>
      </c>
      <c r="E1290" s="58"/>
      <c r="F1290" s="246" t="s">
        <v>1387</v>
      </c>
      <c r="G1290" s="58"/>
      <c r="H1290" s="58"/>
      <c r="I1290" s="163"/>
      <c r="J1290" s="58"/>
      <c r="K1290" s="58"/>
      <c r="L1290" s="56"/>
      <c r="M1290" s="73"/>
      <c r="N1290" s="37"/>
      <c r="O1290" s="37"/>
      <c r="P1290" s="37"/>
      <c r="Q1290" s="37"/>
      <c r="R1290" s="37"/>
      <c r="S1290" s="37"/>
      <c r="T1290" s="74"/>
      <c r="AT1290" s="19" t="s">
        <v>160</v>
      </c>
      <c r="AU1290" s="19" t="s">
        <v>90</v>
      </c>
    </row>
    <row r="1291" spans="2:65" s="1" customFormat="1" ht="22.5" customHeight="1" x14ac:dyDescent="0.3">
      <c r="B1291" s="36"/>
      <c r="C1291" s="195" t="s">
        <v>1388</v>
      </c>
      <c r="D1291" s="195" t="s">
        <v>153</v>
      </c>
      <c r="E1291" s="196" t="s">
        <v>1389</v>
      </c>
      <c r="F1291" s="197" t="s">
        <v>1390</v>
      </c>
      <c r="G1291" s="198" t="s">
        <v>274</v>
      </c>
      <c r="H1291" s="199">
        <v>4</v>
      </c>
      <c r="I1291" s="200"/>
      <c r="J1291" s="201">
        <f>ROUND(I1291*H1291,2)</f>
        <v>0</v>
      </c>
      <c r="K1291" s="197" t="s">
        <v>157</v>
      </c>
      <c r="L1291" s="56"/>
      <c r="M1291" s="202" t="s">
        <v>77</v>
      </c>
      <c r="N1291" s="203" t="s">
        <v>50</v>
      </c>
      <c r="O1291" s="37"/>
      <c r="P1291" s="204">
        <f>O1291*H1291</f>
        <v>0</v>
      </c>
      <c r="Q1291" s="204">
        <v>1.05388E-5</v>
      </c>
      <c r="R1291" s="204">
        <f>Q1291*H1291</f>
        <v>4.2155199999999999E-5</v>
      </c>
      <c r="S1291" s="204">
        <v>0</v>
      </c>
      <c r="T1291" s="205">
        <f>S1291*H1291</f>
        <v>0</v>
      </c>
      <c r="AR1291" s="19" t="s">
        <v>271</v>
      </c>
      <c r="AT1291" s="19" t="s">
        <v>153</v>
      </c>
      <c r="AU1291" s="19" t="s">
        <v>90</v>
      </c>
      <c r="AY1291" s="19" t="s">
        <v>151</v>
      </c>
      <c r="BE1291" s="206">
        <f>IF(N1291="základní",J1291,0)</f>
        <v>0</v>
      </c>
      <c r="BF1291" s="206">
        <f>IF(N1291="snížená",J1291,0)</f>
        <v>0</v>
      </c>
      <c r="BG1291" s="206">
        <f>IF(N1291="zákl. přenesená",J1291,0)</f>
        <v>0</v>
      </c>
      <c r="BH1291" s="206">
        <f>IF(N1291="sníž. přenesená",J1291,0)</f>
        <v>0</v>
      </c>
      <c r="BI1291" s="206">
        <f>IF(N1291="nulová",J1291,0)</f>
        <v>0</v>
      </c>
      <c r="BJ1291" s="19" t="s">
        <v>90</v>
      </c>
      <c r="BK1291" s="206">
        <f>ROUND(I1291*H1291,2)</f>
        <v>0</v>
      </c>
      <c r="BL1291" s="19" t="s">
        <v>271</v>
      </c>
      <c r="BM1291" s="19" t="s">
        <v>1391</v>
      </c>
    </row>
    <row r="1292" spans="2:65" s="1" customFormat="1" ht="27" x14ac:dyDescent="0.3">
      <c r="B1292" s="36"/>
      <c r="C1292" s="58"/>
      <c r="D1292" s="207" t="s">
        <v>160</v>
      </c>
      <c r="E1292" s="58"/>
      <c r="F1292" s="208" t="s">
        <v>1392</v>
      </c>
      <c r="G1292" s="58"/>
      <c r="H1292" s="58"/>
      <c r="I1292" s="163"/>
      <c r="J1292" s="58"/>
      <c r="K1292" s="58"/>
      <c r="L1292" s="56"/>
      <c r="M1292" s="73"/>
      <c r="N1292" s="37"/>
      <c r="O1292" s="37"/>
      <c r="P1292" s="37"/>
      <c r="Q1292" s="37"/>
      <c r="R1292" s="37"/>
      <c r="S1292" s="37"/>
      <c r="T1292" s="74"/>
      <c r="AT1292" s="19" t="s">
        <v>160</v>
      </c>
      <c r="AU1292" s="19" t="s">
        <v>90</v>
      </c>
    </row>
    <row r="1293" spans="2:65" s="12" customFormat="1" x14ac:dyDescent="0.3">
      <c r="B1293" s="209"/>
      <c r="C1293" s="210"/>
      <c r="D1293" s="207" t="s">
        <v>162</v>
      </c>
      <c r="E1293" s="211" t="s">
        <v>77</v>
      </c>
      <c r="F1293" s="212" t="s">
        <v>163</v>
      </c>
      <c r="G1293" s="210"/>
      <c r="H1293" s="213" t="s">
        <v>77</v>
      </c>
      <c r="I1293" s="214"/>
      <c r="J1293" s="210"/>
      <c r="K1293" s="210"/>
      <c r="L1293" s="215"/>
      <c r="M1293" s="216"/>
      <c r="N1293" s="217"/>
      <c r="O1293" s="217"/>
      <c r="P1293" s="217"/>
      <c r="Q1293" s="217"/>
      <c r="R1293" s="217"/>
      <c r="S1293" s="217"/>
      <c r="T1293" s="218"/>
      <c r="AT1293" s="219" t="s">
        <v>162</v>
      </c>
      <c r="AU1293" s="219" t="s">
        <v>90</v>
      </c>
      <c r="AV1293" s="12" t="s">
        <v>23</v>
      </c>
      <c r="AW1293" s="12" t="s">
        <v>41</v>
      </c>
      <c r="AX1293" s="12" t="s">
        <v>79</v>
      </c>
      <c r="AY1293" s="219" t="s">
        <v>151</v>
      </c>
    </row>
    <row r="1294" spans="2:65" s="12" customFormat="1" x14ac:dyDescent="0.3">
      <c r="B1294" s="209"/>
      <c r="C1294" s="210"/>
      <c r="D1294" s="207" t="s">
        <v>162</v>
      </c>
      <c r="E1294" s="211" t="s">
        <v>77</v>
      </c>
      <c r="F1294" s="212" t="s">
        <v>1393</v>
      </c>
      <c r="G1294" s="210"/>
      <c r="H1294" s="213" t="s">
        <v>77</v>
      </c>
      <c r="I1294" s="214"/>
      <c r="J1294" s="210"/>
      <c r="K1294" s="210"/>
      <c r="L1294" s="215"/>
      <c r="M1294" s="216"/>
      <c r="N1294" s="217"/>
      <c r="O1294" s="217"/>
      <c r="P1294" s="217"/>
      <c r="Q1294" s="217"/>
      <c r="R1294" s="217"/>
      <c r="S1294" s="217"/>
      <c r="T1294" s="218"/>
      <c r="AT1294" s="219" t="s">
        <v>162</v>
      </c>
      <c r="AU1294" s="219" t="s">
        <v>90</v>
      </c>
      <c r="AV1294" s="12" t="s">
        <v>23</v>
      </c>
      <c r="AW1294" s="12" t="s">
        <v>41</v>
      </c>
      <c r="AX1294" s="12" t="s">
        <v>79</v>
      </c>
      <c r="AY1294" s="219" t="s">
        <v>151</v>
      </c>
    </row>
    <row r="1295" spans="2:65" s="13" customFormat="1" x14ac:dyDescent="0.3">
      <c r="B1295" s="220"/>
      <c r="C1295" s="221"/>
      <c r="D1295" s="222" t="s">
        <v>162</v>
      </c>
      <c r="E1295" s="223" t="s">
        <v>77</v>
      </c>
      <c r="F1295" s="224" t="s">
        <v>158</v>
      </c>
      <c r="G1295" s="221"/>
      <c r="H1295" s="225">
        <v>4</v>
      </c>
      <c r="I1295" s="226"/>
      <c r="J1295" s="221"/>
      <c r="K1295" s="221"/>
      <c r="L1295" s="227"/>
      <c r="M1295" s="228"/>
      <c r="N1295" s="229"/>
      <c r="O1295" s="229"/>
      <c r="P1295" s="229"/>
      <c r="Q1295" s="229"/>
      <c r="R1295" s="229"/>
      <c r="S1295" s="229"/>
      <c r="T1295" s="230"/>
      <c r="AT1295" s="231" t="s">
        <v>162</v>
      </c>
      <c r="AU1295" s="231" t="s">
        <v>90</v>
      </c>
      <c r="AV1295" s="13" t="s">
        <v>90</v>
      </c>
      <c r="AW1295" s="13" t="s">
        <v>41</v>
      </c>
      <c r="AX1295" s="13" t="s">
        <v>23</v>
      </c>
      <c r="AY1295" s="231" t="s">
        <v>151</v>
      </c>
    </row>
    <row r="1296" spans="2:65" s="1" customFormat="1" ht="22.5" customHeight="1" x14ac:dyDescent="0.3">
      <c r="B1296" s="36"/>
      <c r="C1296" s="195" t="s">
        <v>1394</v>
      </c>
      <c r="D1296" s="195" t="s">
        <v>153</v>
      </c>
      <c r="E1296" s="196" t="s">
        <v>1395</v>
      </c>
      <c r="F1296" s="197" t="s">
        <v>1396</v>
      </c>
      <c r="G1296" s="198" t="s">
        <v>1380</v>
      </c>
      <c r="H1296" s="199">
        <v>327.2</v>
      </c>
      <c r="I1296" s="200"/>
      <c r="J1296" s="201">
        <f>ROUND(I1296*H1296,2)</f>
        <v>0</v>
      </c>
      <c r="K1296" s="197" t="s">
        <v>157</v>
      </c>
      <c r="L1296" s="56"/>
      <c r="M1296" s="202" t="s">
        <v>77</v>
      </c>
      <c r="N1296" s="203" t="s">
        <v>50</v>
      </c>
      <c r="O1296" s="37"/>
      <c r="P1296" s="204">
        <f>O1296*H1296</f>
        <v>0</v>
      </c>
      <c r="Q1296" s="204">
        <v>5.0000000000000002E-5</v>
      </c>
      <c r="R1296" s="204">
        <f>Q1296*H1296</f>
        <v>1.636E-2</v>
      </c>
      <c r="S1296" s="204">
        <v>0</v>
      </c>
      <c r="T1296" s="205">
        <f>S1296*H1296</f>
        <v>0</v>
      </c>
      <c r="AR1296" s="19" t="s">
        <v>271</v>
      </c>
      <c r="AT1296" s="19" t="s">
        <v>153</v>
      </c>
      <c r="AU1296" s="19" t="s">
        <v>90</v>
      </c>
      <c r="AY1296" s="19" t="s">
        <v>151</v>
      </c>
      <c r="BE1296" s="206">
        <f>IF(N1296="základní",J1296,0)</f>
        <v>0</v>
      </c>
      <c r="BF1296" s="206">
        <f>IF(N1296="snížená",J1296,0)</f>
        <v>0</v>
      </c>
      <c r="BG1296" s="206">
        <f>IF(N1296="zákl. přenesená",J1296,0)</f>
        <v>0</v>
      </c>
      <c r="BH1296" s="206">
        <f>IF(N1296="sníž. přenesená",J1296,0)</f>
        <v>0</v>
      </c>
      <c r="BI1296" s="206">
        <f>IF(N1296="nulová",J1296,0)</f>
        <v>0</v>
      </c>
      <c r="BJ1296" s="19" t="s">
        <v>90</v>
      </c>
      <c r="BK1296" s="206">
        <f>ROUND(I1296*H1296,2)</f>
        <v>0</v>
      </c>
      <c r="BL1296" s="19" t="s">
        <v>271</v>
      </c>
      <c r="BM1296" s="19" t="s">
        <v>1397</v>
      </c>
    </row>
    <row r="1297" spans="2:65" s="1" customFormat="1" x14ac:dyDescent="0.3">
      <c r="B1297" s="36"/>
      <c r="C1297" s="58"/>
      <c r="D1297" s="207" t="s">
        <v>160</v>
      </c>
      <c r="E1297" s="58"/>
      <c r="F1297" s="208" t="s">
        <v>1398</v>
      </c>
      <c r="G1297" s="58"/>
      <c r="H1297" s="58"/>
      <c r="I1297" s="163"/>
      <c r="J1297" s="58"/>
      <c r="K1297" s="58"/>
      <c r="L1297" s="56"/>
      <c r="M1297" s="73"/>
      <c r="N1297" s="37"/>
      <c r="O1297" s="37"/>
      <c r="P1297" s="37"/>
      <c r="Q1297" s="37"/>
      <c r="R1297" s="37"/>
      <c r="S1297" s="37"/>
      <c r="T1297" s="74"/>
      <c r="AT1297" s="19" t="s">
        <v>160</v>
      </c>
      <c r="AU1297" s="19" t="s">
        <v>90</v>
      </c>
    </row>
    <row r="1298" spans="2:65" s="12" customFormat="1" x14ac:dyDescent="0.3">
      <c r="B1298" s="209"/>
      <c r="C1298" s="210"/>
      <c r="D1298" s="207" t="s">
        <v>162</v>
      </c>
      <c r="E1298" s="211" t="s">
        <v>77</v>
      </c>
      <c r="F1298" s="212" t="s">
        <v>204</v>
      </c>
      <c r="G1298" s="210"/>
      <c r="H1298" s="213" t="s">
        <v>77</v>
      </c>
      <c r="I1298" s="214"/>
      <c r="J1298" s="210"/>
      <c r="K1298" s="210"/>
      <c r="L1298" s="215"/>
      <c r="M1298" s="216"/>
      <c r="N1298" s="217"/>
      <c r="O1298" s="217"/>
      <c r="P1298" s="217"/>
      <c r="Q1298" s="217"/>
      <c r="R1298" s="217"/>
      <c r="S1298" s="217"/>
      <c r="T1298" s="218"/>
      <c r="AT1298" s="219" t="s">
        <v>162</v>
      </c>
      <c r="AU1298" s="219" t="s">
        <v>90</v>
      </c>
      <c r="AV1298" s="12" t="s">
        <v>23</v>
      </c>
      <c r="AW1298" s="12" t="s">
        <v>41</v>
      </c>
      <c r="AX1298" s="12" t="s">
        <v>79</v>
      </c>
      <c r="AY1298" s="219" t="s">
        <v>151</v>
      </c>
    </row>
    <row r="1299" spans="2:65" s="12" customFormat="1" x14ac:dyDescent="0.3">
      <c r="B1299" s="209"/>
      <c r="C1299" s="210"/>
      <c r="D1299" s="207" t="s">
        <v>162</v>
      </c>
      <c r="E1299" s="211" t="s">
        <v>77</v>
      </c>
      <c r="F1299" s="212" t="s">
        <v>1399</v>
      </c>
      <c r="G1299" s="210"/>
      <c r="H1299" s="213" t="s">
        <v>77</v>
      </c>
      <c r="I1299" s="214"/>
      <c r="J1299" s="210"/>
      <c r="K1299" s="210"/>
      <c r="L1299" s="215"/>
      <c r="M1299" s="216"/>
      <c r="N1299" s="217"/>
      <c r="O1299" s="217"/>
      <c r="P1299" s="217"/>
      <c r="Q1299" s="217"/>
      <c r="R1299" s="217"/>
      <c r="S1299" s="217"/>
      <c r="T1299" s="218"/>
      <c r="AT1299" s="219" t="s">
        <v>162</v>
      </c>
      <c r="AU1299" s="219" t="s">
        <v>90</v>
      </c>
      <c r="AV1299" s="12" t="s">
        <v>23</v>
      </c>
      <c r="AW1299" s="12" t="s">
        <v>41</v>
      </c>
      <c r="AX1299" s="12" t="s">
        <v>79</v>
      </c>
      <c r="AY1299" s="219" t="s">
        <v>151</v>
      </c>
    </row>
    <row r="1300" spans="2:65" s="12" customFormat="1" x14ac:dyDescent="0.3">
      <c r="B1300" s="209"/>
      <c r="C1300" s="210"/>
      <c r="D1300" s="207" t="s">
        <v>162</v>
      </c>
      <c r="E1300" s="211" t="s">
        <v>77</v>
      </c>
      <c r="F1300" s="212" t="s">
        <v>1400</v>
      </c>
      <c r="G1300" s="210"/>
      <c r="H1300" s="213" t="s">
        <v>77</v>
      </c>
      <c r="I1300" s="214"/>
      <c r="J1300" s="210"/>
      <c r="K1300" s="210"/>
      <c r="L1300" s="215"/>
      <c r="M1300" s="216"/>
      <c r="N1300" s="217"/>
      <c r="O1300" s="217"/>
      <c r="P1300" s="217"/>
      <c r="Q1300" s="217"/>
      <c r="R1300" s="217"/>
      <c r="S1300" s="217"/>
      <c r="T1300" s="218"/>
      <c r="AT1300" s="219" t="s">
        <v>162</v>
      </c>
      <c r="AU1300" s="219" t="s">
        <v>90</v>
      </c>
      <c r="AV1300" s="12" t="s">
        <v>23</v>
      </c>
      <c r="AW1300" s="12" t="s">
        <v>41</v>
      </c>
      <c r="AX1300" s="12" t="s">
        <v>79</v>
      </c>
      <c r="AY1300" s="219" t="s">
        <v>151</v>
      </c>
    </row>
    <row r="1301" spans="2:65" s="13" customFormat="1" x14ac:dyDescent="0.3">
      <c r="B1301" s="220"/>
      <c r="C1301" s="221"/>
      <c r="D1301" s="207" t="s">
        <v>162</v>
      </c>
      <c r="E1301" s="232" t="s">
        <v>77</v>
      </c>
      <c r="F1301" s="233" t="s">
        <v>1401</v>
      </c>
      <c r="G1301" s="221"/>
      <c r="H1301" s="234">
        <v>122.64</v>
      </c>
      <c r="I1301" s="226"/>
      <c r="J1301" s="221"/>
      <c r="K1301" s="221"/>
      <c r="L1301" s="227"/>
      <c r="M1301" s="228"/>
      <c r="N1301" s="229"/>
      <c r="O1301" s="229"/>
      <c r="P1301" s="229"/>
      <c r="Q1301" s="229"/>
      <c r="R1301" s="229"/>
      <c r="S1301" s="229"/>
      <c r="T1301" s="230"/>
      <c r="AT1301" s="231" t="s">
        <v>162</v>
      </c>
      <c r="AU1301" s="231" t="s">
        <v>90</v>
      </c>
      <c r="AV1301" s="13" t="s">
        <v>90</v>
      </c>
      <c r="AW1301" s="13" t="s">
        <v>41</v>
      </c>
      <c r="AX1301" s="13" t="s">
        <v>79</v>
      </c>
      <c r="AY1301" s="231" t="s">
        <v>151</v>
      </c>
    </row>
    <row r="1302" spans="2:65" s="12" customFormat="1" x14ac:dyDescent="0.3">
      <c r="B1302" s="209"/>
      <c r="C1302" s="210"/>
      <c r="D1302" s="207" t="s">
        <v>162</v>
      </c>
      <c r="E1302" s="211" t="s">
        <v>77</v>
      </c>
      <c r="F1302" s="212" t="s">
        <v>1402</v>
      </c>
      <c r="G1302" s="210"/>
      <c r="H1302" s="213" t="s">
        <v>77</v>
      </c>
      <c r="I1302" s="214"/>
      <c r="J1302" s="210"/>
      <c r="K1302" s="210"/>
      <c r="L1302" s="215"/>
      <c r="M1302" s="216"/>
      <c r="N1302" s="217"/>
      <c r="O1302" s="217"/>
      <c r="P1302" s="217"/>
      <c r="Q1302" s="217"/>
      <c r="R1302" s="217"/>
      <c r="S1302" s="217"/>
      <c r="T1302" s="218"/>
      <c r="AT1302" s="219" t="s">
        <v>162</v>
      </c>
      <c r="AU1302" s="219" t="s">
        <v>90</v>
      </c>
      <c r="AV1302" s="12" t="s">
        <v>23</v>
      </c>
      <c r="AW1302" s="12" t="s">
        <v>41</v>
      </c>
      <c r="AX1302" s="12" t="s">
        <v>79</v>
      </c>
      <c r="AY1302" s="219" t="s">
        <v>151</v>
      </c>
    </row>
    <row r="1303" spans="2:65" s="12" customFormat="1" x14ac:dyDescent="0.3">
      <c r="B1303" s="209"/>
      <c r="C1303" s="210"/>
      <c r="D1303" s="207" t="s">
        <v>162</v>
      </c>
      <c r="E1303" s="211" t="s">
        <v>77</v>
      </c>
      <c r="F1303" s="212" t="s">
        <v>1403</v>
      </c>
      <c r="G1303" s="210"/>
      <c r="H1303" s="213" t="s">
        <v>77</v>
      </c>
      <c r="I1303" s="214"/>
      <c r="J1303" s="210"/>
      <c r="K1303" s="210"/>
      <c r="L1303" s="215"/>
      <c r="M1303" s="216"/>
      <c r="N1303" s="217"/>
      <c r="O1303" s="217"/>
      <c r="P1303" s="217"/>
      <c r="Q1303" s="217"/>
      <c r="R1303" s="217"/>
      <c r="S1303" s="217"/>
      <c r="T1303" s="218"/>
      <c r="AT1303" s="219" t="s">
        <v>162</v>
      </c>
      <c r="AU1303" s="219" t="s">
        <v>90</v>
      </c>
      <c r="AV1303" s="12" t="s">
        <v>23</v>
      </c>
      <c r="AW1303" s="12" t="s">
        <v>41</v>
      </c>
      <c r="AX1303" s="12" t="s">
        <v>79</v>
      </c>
      <c r="AY1303" s="219" t="s">
        <v>151</v>
      </c>
    </row>
    <row r="1304" spans="2:65" s="13" customFormat="1" x14ac:dyDescent="0.3">
      <c r="B1304" s="220"/>
      <c r="C1304" s="221"/>
      <c r="D1304" s="207" t="s">
        <v>162</v>
      </c>
      <c r="E1304" s="232" t="s">
        <v>77</v>
      </c>
      <c r="F1304" s="233" t="s">
        <v>1404</v>
      </c>
      <c r="G1304" s="221"/>
      <c r="H1304" s="234">
        <v>194.56</v>
      </c>
      <c r="I1304" s="226"/>
      <c r="J1304" s="221"/>
      <c r="K1304" s="221"/>
      <c r="L1304" s="227"/>
      <c r="M1304" s="228"/>
      <c r="N1304" s="229"/>
      <c r="O1304" s="229"/>
      <c r="P1304" s="229"/>
      <c r="Q1304" s="229"/>
      <c r="R1304" s="229"/>
      <c r="S1304" s="229"/>
      <c r="T1304" s="230"/>
      <c r="AT1304" s="231" t="s">
        <v>162</v>
      </c>
      <c r="AU1304" s="231" t="s">
        <v>90</v>
      </c>
      <c r="AV1304" s="13" t="s">
        <v>90</v>
      </c>
      <c r="AW1304" s="13" t="s">
        <v>41</v>
      </c>
      <c r="AX1304" s="13" t="s">
        <v>79</v>
      </c>
      <c r="AY1304" s="231" t="s">
        <v>151</v>
      </c>
    </row>
    <row r="1305" spans="2:65" s="12" customFormat="1" x14ac:dyDescent="0.3">
      <c r="B1305" s="209"/>
      <c r="C1305" s="210"/>
      <c r="D1305" s="207" t="s">
        <v>162</v>
      </c>
      <c r="E1305" s="211" t="s">
        <v>77</v>
      </c>
      <c r="F1305" s="212" t="s">
        <v>1405</v>
      </c>
      <c r="G1305" s="210"/>
      <c r="H1305" s="213" t="s">
        <v>77</v>
      </c>
      <c r="I1305" s="214"/>
      <c r="J1305" s="210"/>
      <c r="K1305" s="210"/>
      <c r="L1305" s="215"/>
      <c r="M1305" s="216"/>
      <c r="N1305" s="217"/>
      <c r="O1305" s="217"/>
      <c r="P1305" s="217"/>
      <c r="Q1305" s="217"/>
      <c r="R1305" s="217"/>
      <c r="S1305" s="217"/>
      <c r="T1305" s="218"/>
      <c r="AT1305" s="219" t="s">
        <v>162</v>
      </c>
      <c r="AU1305" s="219" t="s">
        <v>90</v>
      </c>
      <c r="AV1305" s="12" t="s">
        <v>23</v>
      </c>
      <c r="AW1305" s="12" t="s">
        <v>41</v>
      </c>
      <c r="AX1305" s="12" t="s">
        <v>79</v>
      </c>
      <c r="AY1305" s="219" t="s">
        <v>151</v>
      </c>
    </row>
    <row r="1306" spans="2:65" s="13" customFormat="1" x14ac:dyDescent="0.3">
      <c r="B1306" s="220"/>
      <c r="C1306" s="221"/>
      <c r="D1306" s="207" t="s">
        <v>162</v>
      </c>
      <c r="E1306" s="232" t="s">
        <v>77</v>
      </c>
      <c r="F1306" s="233" t="s">
        <v>27</v>
      </c>
      <c r="G1306" s="221"/>
      <c r="H1306" s="234">
        <v>10</v>
      </c>
      <c r="I1306" s="226"/>
      <c r="J1306" s="221"/>
      <c r="K1306" s="221"/>
      <c r="L1306" s="227"/>
      <c r="M1306" s="228"/>
      <c r="N1306" s="229"/>
      <c r="O1306" s="229"/>
      <c r="P1306" s="229"/>
      <c r="Q1306" s="229"/>
      <c r="R1306" s="229"/>
      <c r="S1306" s="229"/>
      <c r="T1306" s="230"/>
      <c r="AT1306" s="231" t="s">
        <v>162</v>
      </c>
      <c r="AU1306" s="231" t="s">
        <v>90</v>
      </c>
      <c r="AV1306" s="13" t="s">
        <v>90</v>
      </c>
      <c r="AW1306" s="13" t="s">
        <v>41</v>
      </c>
      <c r="AX1306" s="13" t="s">
        <v>79</v>
      </c>
      <c r="AY1306" s="231" t="s">
        <v>151</v>
      </c>
    </row>
    <row r="1307" spans="2:65" s="14" customFormat="1" x14ac:dyDescent="0.3">
      <c r="B1307" s="235"/>
      <c r="C1307" s="236"/>
      <c r="D1307" s="222" t="s">
        <v>162</v>
      </c>
      <c r="E1307" s="237" t="s">
        <v>77</v>
      </c>
      <c r="F1307" s="238" t="s">
        <v>174</v>
      </c>
      <c r="G1307" s="236"/>
      <c r="H1307" s="239">
        <v>327.2</v>
      </c>
      <c r="I1307" s="240"/>
      <c r="J1307" s="236"/>
      <c r="K1307" s="236"/>
      <c r="L1307" s="241"/>
      <c r="M1307" s="242"/>
      <c r="N1307" s="243"/>
      <c r="O1307" s="243"/>
      <c r="P1307" s="243"/>
      <c r="Q1307" s="243"/>
      <c r="R1307" s="243"/>
      <c r="S1307" s="243"/>
      <c r="T1307" s="244"/>
      <c r="AT1307" s="245" t="s">
        <v>162</v>
      </c>
      <c r="AU1307" s="245" t="s">
        <v>90</v>
      </c>
      <c r="AV1307" s="14" t="s">
        <v>158</v>
      </c>
      <c r="AW1307" s="14" t="s">
        <v>41</v>
      </c>
      <c r="AX1307" s="14" t="s">
        <v>23</v>
      </c>
      <c r="AY1307" s="245" t="s">
        <v>151</v>
      </c>
    </row>
    <row r="1308" spans="2:65" s="1" customFormat="1" ht="31.5" customHeight="1" x14ac:dyDescent="0.3">
      <c r="B1308" s="36"/>
      <c r="C1308" s="195" t="s">
        <v>1406</v>
      </c>
      <c r="D1308" s="195" t="s">
        <v>153</v>
      </c>
      <c r="E1308" s="196" t="s">
        <v>1407</v>
      </c>
      <c r="F1308" s="197" t="s">
        <v>1408</v>
      </c>
      <c r="G1308" s="198" t="s">
        <v>1380</v>
      </c>
      <c r="H1308" s="199">
        <v>62</v>
      </c>
      <c r="I1308" s="200"/>
      <c r="J1308" s="201">
        <f>ROUND(I1308*H1308,2)</f>
        <v>0</v>
      </c>
      <c r="K1308" s="197" t="s">
        <v>157</v>
      </c>
      <c r="L1308" s="56"/>
      <c r="M1308" s="202" t="s">
        <v>77</v>
      </c>
      <c r="N1308" s="203" t="s">
        <v>50</v>
      </c>
      <c r="O1308" s="37"/>
      <c r="P1308" s="204">
        <f>O1308*H1308</f>
        <v>0</v>
      </c>
      <c r="Q1308" s="204">
        <v>0</v>
      </c>
      <c r="R1308" s="204">
        <f>Q1308*H1308</f>
        <v>0</v>
      </c>
      <c r="S1308" s="204">
        <v>1E-3</v>
      </c>
      <c r="T1308" s="205">
        <f>S1308*H1308</f>
        <v>6.2E-2</v>
      </c>
      <c r="AR1308" s="19" t="s">
        <v>271</v>
      </c>
      <c r="AT1308" s="19" t="s">
        <v>153</v>
      </c>
      <c r="AU1308" s="19" t="s">
        <v>90</v>
      </c>
      <c r="AY1308" s="19" t="s">
        <v>151</v>
      </c>
      <c r="BE1308" s="206">
        <f>IF(N1308="základní",J1308,0)</f>
        <v>0</v>
      </c>
      <c r="BF1308" s="206">
        <f>IF(N1308="snížená",J1308,0)</f>
        <v>0</v>
      </c>
      <c r="BG1308" s="206">
        <f>IF(N1308="zákl. přenesená",J1308,0)</f>
        <v>0</v>
      </c>
      <c r="BH1308" s="206">
        <f>IF(N1308="sníž. přenesená",J1308,0)</f>
        <v>0</v>
      </c>
      <c r="BI1308" s="206">
        <f>IF(N1308="nulová",J1308,0)</f>
        <v>0</v>
      </c>
      <c r="BJ1308" s="19" t="s">
        <v>90</v>
      </c>
      <c r="BK1308" s="206">
        <f>ROUND(I1308*H1308,2)</f>
        <v>0</v>
      </c>
      <c r="BL1308" s="19" t="s">
        <v>271</v>
      </c>
      <c r="BM1308" s="19" t="s">
        <v>1409</v>
      </c>
    </row>
    <row r="1309" spans="2:65" s="1" customFormat="1" x14ac:dyDescent="0.3">
      <c r="B1309" s="36"/>
      <c r="C1309" s="58"/>
      <c r="D1309" s="207" t="s">
        <v>160</v>
      </c>
      <c r="E1309" s="58"/>
      <c r="F1309" s="208" t="s">
        <v>1410</v>
      </c>
      <c r="G1309" s="58"/>
      <c r="H1309" s="58"/>
      <c r="I1309" s="163"/>
      <c r="J1309" s="58"/>
      <c r="K1309" s="58"/>
      <c r="L1309" s="56"/>
      <c r="M1309" s="73"/>
      <c r="N1309" s="37"/>
      <c r="O1309" s="37"/>
      <c r="P1309" s="37"/>
      <c r="Q1309" s="37"/>
      <c r="R1309" s="37"/>
      <c r="S1309" s="37"/>
      <c r="T1309" s="74"/>
      <c r="AT1309" s="19" t="s">
        <v>160</v>
      </c>
      <c r="AU1309" s="19" t="s">
        <v>90</v>
      </c>
    </row>
    <row r="1310" spans="2:65" s="12" customFormat="1" x14ac:dyDescent="0.3">
      <c r="B1310" s="209"/>
      <c r="C1310" s="210"/>
      <c r="D1310" s="207" t="s">
        <v>162</v>
      </c>
      <c r="E1310" s="211" t="s">
        <v>77</v>
      </c>
      <c r="F1310" s="212" t="s">
        <v>1411</v>
      </c>
      <c r="G1310" s="210"/>
      <c r="H1310" s="213" t="s">
        <v>77</v>
      </c>
      <c r="I1310" s="214"/>
      <c r="J1310" s="210"/>
      <c r="K1310" s="210"/>
      <c r="L1310" s="215"/>
      <c r="M1310" s="216"/>
      <c r="N1310" s="217"/>
      <c r="O1310" s="217"/>
      <c r="P1310" s="217"/>
      <c r="Q1310" s="217"/>
      <c r="R1310" s="217"/>
      <c r="S1310" s="217"/>
      <c r="T1310" s="218"/>
      <c r="AT1310" s="219" t="s">
        <v>162</v>
      </c>
      <c r="AU1310" s="219" t="s">
        <v>90</v>
      </c>
      <c r="AV1310" s="12" t="s">
        <v>23</v>
      </c>
      <c r="AW1310" s="12" t="s">
        <v>41</v>
      </c>
      <c r="AX1310" s="12" t="s">
        <v>79</v>
      </c>
      <c r="AY1310" s="219" t="s">
        <v>151</v>
      </c>
    </row>
    <row r="1311" spans="2:65" s="12" customFormat="1" x14ac:dyDescent="0.3">
      <c r="B1311" s="209"/>
      <c r="C1311" s="210"/>
      <c r="D1311" s="207" t="s">
        <v>162</v>
      </c>
      <c r="E1311" s="211" t="s">
        <v>77</v>
      </c>
      <c r="F1311" s="212" t="s">
        <v>1412</v>
      </c>
      <c r="G1311" s="210"/>
      <c r="H1311" s="213" t="s">
        <v>77</v>
      </c>
      <c r="I1311" s="214"/>
      <c r="J1311" s="210"/>
      <c r="K1311" s="210"/>
      <c r="L1311" s="215"/>
      <c r="M1311" s="216"/>
      <c r="N1311" s="217"/>
      <c r="O1311" s="217"/>
      <c r="P1311" s="217"/>
      <c r="Q1311" s="217"/>
      <c r="R1311" s="217"/>
      <c r="S1311" s="217"/>
      <c r="T1311" s="218"/>
      <c r="AT1311" s="219" t="s">
        <v>162</v>
      </c>
      <c r="AU1311" s="219" t="s">
        <v>90</v>
      </c>
      <c r="AV1311" s="12" t="s">
        <v>23</v>
      </c>
      <c r="AW1311" s="12" t="s">
        <v>41</v>
      </c>
      <c r="AX1311" s="12" t="s">
        <v>79</v>
      </c>
      <c r="AY1311" s="219" t="s">
        <v>151</v>
      </c>
    </row>
    <row r="1312" spans="2:65" s="13" customFormat="1" x14ac:dyDescent="0.3">
      <c r="B1312" s="220"/>
      <c r="C1312" s="221"/>
      <c r="D1312" s="207" t="s">
        <v>162</v>
      </c>
      <c r="E1312" s="232" t="s">
        <v>77</v>
      </c>
      <c r="F1312" s="233" t="s">
        <v>386</v>
      </c>
      <c r="G1312" s="221"/>
      <c r="H1312" s="234">
        <v>30</v>
      </c>
      <c r="I1312" s="226"/>
      <c r="J1312" s="221"/>
      <c r="K1312" s="221"/>
      <c r="L1312" s="227"/>
      <c r="M1312" s="228"/>
      <c r="N1312" s="229"/>
      <c r="O1312" s="229"/>
      <c r="P1312" s="229"/>
      <c r="Q1312" s="229"/>
      <c r="R1312" s="229"/>
      <c r="S1312" s="229"/>
      <c r="T1312" s="230"/>
      <c r="AT1312" s="231" t="s">
        <v>162</v>
      </c>
      <c r="AU1312" s="231" t="s">
        <v>90</v>
      </c>
      <c r="AV1312" s="13" t="s">
        <v>90</v>
      </c>
      <c r="AW1312" s="13" t="s">
        <v>41</v>
      </c>
      <c r="AX1312" s="13" t="s">
        <v>79</v>
      </c>
      <c r="AY1312" s="231" t="s">
        <v>151</v>
      </c>
    </row>
    <row r="1313" spans="2:65" s="12" customFormat="1" x14ac:dyDescent="0.3">
      <c r="B1313" s="209"/>
      <c r="C1313" s="210"/>
      <c r="D1313" s="207" t="s">
        <v>162</v>
      </c>
      <c r="E1313" s="211" t="s">
        <v>77</v>
      </c>
      <c r="F1313" s="212" t="s">
        <v>1413</v>
      </c>
      <c r="G1313" s="210"/>
      <c r="H1313" s="213" t="s">
        <v>77</v>
      </c>
      <c r="I1313" s="214"/>
      <c r="J1313" s="210"/>
      <c r="K1313" s="210"/>
      <c r="L1313" s="215"/>
      <c r="M1313" s="216"/>
      <c r="N1313" s="217"/>
      <c r="O1313" s="217"/>
      <c r="P1313" s="217"/>
      <c r="Q1313" s="217"/>
      <c r="R1313" s="217"/>
      <c r="S1313" s="217"/>
      <c r="T1313" s="218"/>
      <c r="AT1313" s="219" t="s">
        <v>162</v>
      </c>
      <c r="AU1313" s="219" t="s">
        <v>90</v>
      </c>
      <c r="AV1313" s="12" t="s">
        <v>23</v>
      </c>
      <c r="AW1313" s="12" t="s">
        <v>41</v>
      </c>
      <c r="AX1313" s="12" t="s">
        <v>79</v>
      </c>
      <c r="AY1313" s="219" t="s">
        <v>151</v>
      </c>
    </row>
    <row r="1314" spans="2:65" s="13" customFormat="1" x14ac:dyDescent="0.3">
      <c r="B1314" s="220"/>
      <c r="C1314" s="221"/>
      <c r="D1314" s="207" t="s">
        <v>162</v>
      </c>
      <c r="E1314" s="232" t="s">
        <v>77</v>
      </c>
      <c r="F1314" s="233" t="s">
        <v>244</v>
      </c>
      <c r="G1314" s="221"/>
      <c r="H1314" s="234">
        <v>12</v>
      </c>
      <c r="I1314" s="226"/>
      <c r="J1314" s="221"/>
      <c r="K1314" s="221"/>
      <c r="L1314" s="227"/>
      <c r="M1314" s="228"/>
      <c r="N1314" s="229"/>
      <c r="O1314" s="229"/>
      <c r="P1314" s="229"/>
      <c r="Q1314" s="229"/>
      <c r="R1314" s="229"/>
      <c r="S1314" s="229"/>
      <c r="T1314" s="230"/>
      <c r="AT1314" s="231" t="s">
        <v>162</v>
      </c>
      <c r="AU1314" s="231" t="s">
        <v>90</v>
      </c>
      <c r="AV1314" s="13" t="s">
        <v>90</v>
      </c>
      <c r="AW1314" s="13" t="s">
        <v>41</v>
      </c>
      <c r="AX1314" s="13" t="s">
        <v>79</v>
      </c>
      <c r="AY1314" s="231" t="s">
        <v>151</v>
      </c>
    </row>
    <row r="1315" spans="2:65" s="12" customFormat="1" x14ac:dyDescent="0.3">
      <c r="B1315" s="209"/>
      <c r="C1315" s="210"/>
      <c r="D1315" s="207" t="s">
        <v>162</v>
      </c>
      <c r="E1315" s="211" t="s">
        <v>77</v>
      </c>
      <c r="F1315" s="212" t="s">
        <v>1414</v>
      </c>
      <c r="G1315" s="210"/>
      <c r="H1315" s="213" t="s">
        <v>77</v>
      </c>
      <c r="I1315" s="214"/>
      <c r="J1315" s="210"/>
      <c r="K1315" s="210"/>
      <c r="L1315" s="215"/>
      <c r="M1315" s="216"/>
      <c r="N1315" s="217"/>
      <c r="O1315" s="217"/>
      <c r="P1315" s="217"/>
      <c r="Q1315" s="217"/>
      <c r="R1315" s="217"/>
      <c r="S1315" s="217"/>
      <c r="T1315" s="218"/>
      <c r="AT1315" s="219" t="s">
        <v>162</v>
      </c>
      <c r="AU1315" s="219" t="s">
        <v>90</v>
      </c>
      <c r="AV1315" s="12" t="s">
        <v>23</v>
      </c>
      <c r="AW1315" s="12" t="s">
        <v>41</v>
      </c>
      <c r="AX1315" s="12" t="s">
        <v>79</v>
      </c>
      <c r="AY1315" s="219" t="s">
        <v>151</v>
      </c>
    </row>
    <row r="1316" spans="2:65" s="13" customFormat="1" x14ac:dyDescent="0.3">
      <c r="B1316" s="220"/>
      <c r="C1316" s="221"/>
      <c r="D1316" s="207" t="s">
        <v>162</v>
      </c>
      <c r="E1316" s="232" t="s">
        <v>77</v>
      </c>
      <c r="F1316" s="233" t="s">
        <v>27</v>
      </c>
      <c r="G1316" s="221"/>
      <c r="H1316" s="234">
        <v>10</v>
      </c>
      <c r="I1316" s="226"/>
      <c r="J1316" s="221"/>
      <c r="K1316" s="221"/>
      <c r="L1316" s="227"/>
      <c r="M1316" s="228"/>
      <c r="N1316" s="229"/>
      <c r="O1316" s="229"/>
      <c r="P1316" s="229"/>
      <c r="Q1316" s="229"/>
      <c r="R1316" s="229"/>
      <c r="S1316" s="229"/>
      <c r="T1316" s="230"/>
      <c r="AT1316" s="231" t="s">
        <v>162</v>
      </c>
      <c r="AU1316" s="231" t="s">
        <v>90</v>
      </c>
      <c r="AV1316" s="13" t="s">
        <v>90</v>
      </c>
      <c r="AW1316" s="13" t="s">
        <v>41</v>
      </c>
      <c r="AX1316" s="13" t="s">
        <v>79</v>
      </c>
      <c r="AY1316" s="231" t="s">
        <v>151</v>
      </c>
    </row>
    <row r="1317" spans="2:65" s="12" customFormat="1" x14ac:dyDescent="0.3">
      <c r="B1317" s="209"/>
      <c r="C1317" s="210"/>
      <c r="D1317" s="207" t="s">
        <v>162</v>
      </c>
      <c r="E1317" s="211" t="s">
        <v>77</v>
      </c>
      <c r="F1317" s="212" t="s">
        <v>1415</v>
      </c>
      <c r="G1317" s="210"/>
      <c r="H1317" s="213" t="s">
        <v>77</v>
      </c>
      <c r="I1317" s="214"/>
      <c r="J1317" s="210"/>
      <c r="K1317" s="210"/>
      <c r="L1317" s="215"/>
      <c r="M1317" s="216"/>
      <c r="N1317" s="217"/>
      <c r="O1317" s="217"/>
      <c r="P1317" s="217"/>
      <c r="Q1317" s="217"/>
      <c r="R1317" s="217"/>
      <c r="S1317" s="217"/>
      <c r="T1317" s="218"/>
      <c r="AT1317" s="219" t="s">
        <v>162</v>
      </c>
      <c r="AU1317" s="219" t="s">
        <v>90</v>
      </c>
      <c r="AV1317" s="12" t="s">
        <v>23</v>
      </c>
      <c r="AW1317" s="12" t="s">
        <v>41</v>
      </c>
      <c r="AX1317" s="12" t="s">
        <v>79</v>
      </c>
      <c r="AY1317" s="219" t="s">
        <v>151</v>
      </c>
    </row>
    <row r="1318" spans="2:65" s="12" customFormat="1" x14ac:dyDescent="0.3">
      <c r="B1318" s="209"/>
      <c r="C1318" s="210"/>
      <c r="D1318" s="207" t="s">
        <v>162</v>
      </c>
      <c r="E1318" s="211" t="s">
        <v>77</v>
      </c>
      <c r="F1318" s="212" t="s">
        <v>1416</v>
      </c>
      <c r="G1318" s="210"/>
      <c r="H1318" s="213" t="s">
        <v>77</v>
      </c>
      <c r="I1318" s="214"/>
      <c r="J1318" s="210"/>
      <c r="K1318" s="210"/>
      <c r="L1318" s="215"/>
      <c r="M1318" s="216"/>
      <c r="N1318" s="217"/>
      <c r="O1318" s="217"/>
      <c r="P1318" s="217"/>
      <c r="Q1318" s="217"/>
      <c r="R1318" s="217"/>
      <c r="S1318" s="217"/>
      <c r="T1318" s="218"/>
      <c r="AT1318" s="219" t="s">
        <v>162</v>
      </c>
      <c r="AU1318" s="219" t="s">
        <v>90</v>
      </c>
      <c r="AV1318" s="12" t="s">
        <v>23</v>
      </c>
      <c r="AW1318" s="12" t="s">
        <v>41</v>
      </c>
      <c r="AX1318" s="12" t="s">
        <v>79</v>
      </c>
      <c r="AY1318" s="219" t="s">
        <v>151</v>
      </c>
    </row>
    <row r="1319" spans="2:65" s="13" customFormat="1" x14ac:dyDescent="0.3">
      <c r="B1319" s="220"/>
      <c r="C1319" s="221"/>
      <c r="D1319" s="207" t="s">
        <v>162</v>
      </c>
      <c r="E1319" s="232" t="s">
        <v>77</v>
      </c>
      <c r="F1319" s="233" t="s">
        <v>27</v>
      </c>
      <c r="G1319" s="221"/>
      <c r="H1319" s="234">
        <v>10</v>
      </c>
      <c r="I1319" s="226"/>
      <c r="J1319" s="221"/>
      <c r="K1319" s="221"/>
      <c r="L1319" s="227"/>
      <c r="M1319" s="228"/>
      <c r="N1319" s="229"/>
      <c r="O1319" s="229"/>
      <c r="P1319" s="229"/>
      <c r="Q1319" s="229"/>
      <c r="R1319" s="229"/>
      <c r="S1319" s="229"/>
      <c r="T1319" s="230"/>
      <c r="AT1319" s="231" t="s">
        <v>162</v>
      </c>
      <c r="AU1319" s="231" t="s">
        <v>90</v>
      </c>
      <c r="AV1319" s="13" t="s">
        <v>90</v>
      </c>
      <c r="AW1319" s="13" t="s">
        <v>41</v>
      </c>
      <c r="AX1319" s="13" t="s">
        <v>79</v>
      </c>
      <c r="AY1319" s="231" t="s">
        <v>151</v>
      </c>
    </row>
    <row r="1320" spans="2:65" s="14" customFormat="1" x14ac:dyDescent="0.3">
      <c r="B1320" s="235"/>
      <c r="C1320" s="236"/>
      <c r="D1320" s="222" t="s">
        <v>162</v>
      </c>
      <c r="E1320" s="237" t="s">
        <v>77</v>
      </c>
      <c r="F1320" s="238" t="s">
        <v>174</v>
      </c>
      <c r="G1320" s="236"/>
      <c r="H1320" s="239">
        <v>62</v>
      </c>
      <c r="I1320" s="240"/>
      <c r="J1320" s="236"/>
      <c r="K1320" s="236"/>
      <c r="L1320" s="241"/>
      <c r="M1320" s="242"/>
      <c r="N1320" s="243"/>
      <c r="O1320" s="243"/>
      <c r="P1320" s="243"/>
      <c r="Q1320" s="243"/>
      <c r="R1320" s="243"/>
      <c r="S1320" s="243"/>
      <c r="T1320" s="244"/>
      <c r="AT1320" s="245" t="s">
        <v>162</v>
      </c>
      <c r="AU1320" s="245" t="s">
        <v>90</v>
      </c>
      <c r="AV1320" s="14" t="s">
        <v>158</v>
      </c>
      <c r="AW1320" s="14" t="s">
        <v>41</v>
      </c>
      <c r="AX1320" s="14" t="s">
        <v>23</v>
      </c>
      <c r="AY1320" s="245" t="s">
        <v>151</v>
      </c>
    </row>
    <row r="1321" spans="2:65" s="1" customFormat="1" ht="22.5" customHeight="1" x14ac:dyDescent="0.3">
      <c r="B1321" s="36"/>
      <c r="C1321" s="195" t="s">
        <v>1417</v>
      </c>
      <c r="D1321" s="195" t="s">
        <v>153</v>
      </c>
      <c r="E1321" s="196" t="s">
        <v>1418</v>
      </c>
      <c r="F1321" s="197" t="s">
        <v>1419</v>
      </c>
      <c r="G1321" s="198" t="s">
        <v>959</v>
      </c>
      <c r="H1321" s="271"/>
      <c r="I1321" s="200"/>
      <c r="J1321" s="201">
        <f>ROUND(I1321*H1321,2)</f>
        <v>0</v>
      </c>
      <c r="K1321" s="197" t="s">
        <v>157</v>
      </c>
      <c r="L1321" s="56"/>
      <c r="M1321" s="202" t="s">
        <v>77</v>
      </c>
      <c r="N1321" s="203" t="s">
        <v>50</v>
      </c>
      <c r="O1321" s="37"/>
      <c r="P1321" s="204">
        <f>O1321*H1321</f>
        <v>0</v>
      </c>
      <c r="Q1321" s="204">
        <v>0</v>
      </c>
      <c r="R1321" s="204">
        <f>Q1321*H1321</f>
        <v>0</v>
      </c>
      <c r="S1321" s="204">
        <v>0</v>
      </c>
      <c r="T1321" s="205">
        <f>S1321*H1321</f>
        <v>0</v>
      </c>
      <c r="AR1321" s="19" t="s">
        <v>271</v>
      </c>
      <c r="AT1321" s="19" t="s">
        <v>153</v>
      </c>
      <c r="AU1321" s="19" t="s">
        <v>90</v>
      </c>
      <c r="AY1321" s="19" t="s">
        <v>151</v>
      </c>
      <c r="BE1321" s="206">
        <f>IF(N1321="základní",J1321,0)</f>
        <v>0</v>
      </c>
      <c r="BF1321" s="206">
        <f>IF(N1321="snížená",J1321,0)</f>
        <v>0</v>
      </c>
      <c r="BG1321" s="206">
        <f>IF(N1321="zákl. přenesená",J1321,0)</f>
        <v>0</v>
      </c>
      <c r="BH1321" s="206">
        <f>IF(N1321="sníž. přenesená",J1321,0)</f>
        <v>0</v>
      </c>
      <c r="BI1321" s="206">
        <f>IF(N1321="nulová",J1321,0)</f>
        <v>0</v>
      </c>
      <c r="BJ1321" s="19" t="s">
        <v>90</v>
      </c>
      <c r="BK1321" s="206">
        <f>ROUND(I1321*H1321,2)</f>
        <v>0</v>
      </c>
      <c r="BL1321" s="19" t="s">
        <v>271</v>
      </c>
      <c r="BM1321" s="19" t="s">
        <v>1420</v>
      </c>
    </row>
    <row r="1322" spans="2:65" s="1" customFormat="1" ht="27" x14ac:dyDescent="0.3">
      <c r="B1322" s="36"/>
      <c r="C1322" s="58"/>
      <c r="D1322" s="207" t="s">
        <v>160</v>
      </c>
      <c r="E1322" s="58"/>
      <c r="F1322" s="208" t="s">
        <v>1421</v>
      </c>
      <c r="G1322" s="58"/>
      <c r="H1322" s="58"/>
      <c r="I1322" s="163"/>
      <c r="J1322" s="58"/>
      <c r="K1322" s="58"/>
      <c r="L1322" s="56"/>
      <c r="M1322" s="73"/>
      <c r="N1322" s="37"/>
      <c r="O1322" s="37"/>
      <c r="P1322" s="37"/>
      <c r="Q1322" s="37"/>
      <c r="R1322" s="37"/>
      <c r="S1322" s="37"/>
      <c r="T1322" s="74"/>
      <c r="AT1322" s="19" t="s">
        <v>160</v>
      </c>
      <c r="AU1322" s="19" t="s">
        <v>90</v>
      </c>
    </row>
    <row r="1323" spans="2:65" s="11" customFormat="1" ht="29.85" customHeight="1" x14ac:dyDescent="0.3">
      <c r="B1323" s="178"/>
      <c r="C1323" s="179"/>
      <c r="D1323" s="192" t="s">
        <v>78</v>
      </c>
      <c r="E1323" s="193" t="s">
        <v>1422</v>
      </c>
      <c r="F1323" s="193" t="s">
        <v>1423</v>
      </c>
      <c r="G1323" s="179"/>
      <c r="H1323" s="179"/>
      <c r="I1323" s="182"/>
      <c r="J1323" s="194">
        <f>BK1323</f>
        <v>0</v>
      </c>
      <c r="K1323" s="179"/>
      <c r="L1323" s="184"/>
      <c r="M1323" s="185"/>
      <c r="N1323" s="186"/>
      <c r="O1323" s="186"/>
      <c r="P1323" s="187">
        <f>SUM(P1324:P1405)</f>
        <v>0</v>
      </c>
      <c r="Q1323" s="186"/>
      <c r="R1323" s="187">
        <f>SUM(R1324:R1405)</f>
        <v>1.7219378600000002</v>
      </c>
      <c r="S1323" s="186"/>
      <c r="T1323" s="188">
        <f>SUM(T1324:T1405)</f>
        <v>2.1000000000000001E-2</v>
      </c>
      <c r="AR1323" s="189" t="s">
        <v>90</v>
      </c>
      <c r="AT1323" s="190" t="s">
        <v>78</v>
      </c>
      <c r="AU1323" s="190" t="s">
        <v>23</v>
      </c>
      <c r="AY1323" s="189" t="s">
        <v>151</v>
      </c>
      <c r="BK1323" s="191">
        <f>SUM(BK1324:BK1405)</f>
        <v>0</v>
      </c>
    </row>
    <row r="1324" spans="2:65" s="1" customFormat="1" ht="22.5" customHeight="1" x14ac:dyDescent="0.3">
      <c r="B1324" s="36"/>
      <c r="C1324" s="195" t="s">
        <v>1424</v>
      </c>
      <c r="D1324" s="195" t="s">
        <v>153</v>
      </c>
      <c r="E1324" s="196" t="s">
        <v>1425</v>
      </c>
      <c r="F1324" s="197" t="s">
        <v>1426</v>
      </c>
      <c r="G1324" s="198" t="s">
        <v>252</v>
      </c>
      <c r="H1324" s="199">
        <v>85.54</v>
      </c>
      <c r="I1324" s="200"/>
      <c r="J1324" s="201">
        <f>ROUND(I1324*H1324,2)</f>
        <v>0</v>
      </c>
      <c r="K1324" s="197" t="s">
        <v>157</v>
      </c>
      <c r="L1324" s="56"/>
      <c r="M1324" s="202" t="s">
        <v>77</v>
      </c>
      <c r="N1324" s="203" t="s">
        <v>50</v>
      </c>
      <c r="O1324" s="37"/>
      <c r="P1324" s="204">
        <f>O1324*H1324</f>
        <v>0</v>
      </c>
      <c r="Q1324" s="204">
        <v>4.55E-4</v>
      </c>
      <c r="R1324" s="204">
        <f>Q1324*H1324</f>
        <v>3.8920700000000003E-2</v>
      </c>
      <c r="S1324" s="204">
        <v>0</v>
      </c>
      <c r="T1324" s="205">
        <f>S1324*H1324</f>
        <v>0</v>
      </c>
      <c r="AR1324" s="19" t="s">
        <v>271</v>
      </c>
      <c r="AT1324" s="19" t="s">
        <v>153</v>
      </c>
      <c r="AU1324" s="19" t="s">
        <v>90</v>
      </c>
      <c r="AY1324" s="19" t="s">
        <v>151</v>
      </c>
      <c r="BE1324" s="206">
        <f>IF(N1324="základní",J1324,0)</f>
        <v>0</v>
      </c>
      <c r="BF1324" s="206">
        <f>IF(N1324="snížená",J1324,0)</f>
        <v>0</v>
      </c>
      <c r="BG1324" s="206">
        <f>IF(N1324="zákl. přenesená",J1324,0)</f>
        <v>0</v>
      </c>
      <c r="BH1324" s="206">
        <f>IF(N1324="sníž. přenesená",J1324,0)</f>
        <v>0</v>
      </c>
      <c r="BI1324" s="206">
        <f>IF(N1324="nulová",J1324,0)</f>
        <v>0</v>
      </c>
      <c r="BJ1324" s="19" t="s">
        <v>90</v>
      </c>
      <c r="BK1324" s="206">
        <f>ROUND(I1324*H1324,2)</f>
        <v>0</v>
      </c>
      <c r="BL1324" s="19" t="s">
        <v>271</v>
      </c>
      <c r="BM1324" s="19" t="s">
        <v>1427</v>
      </c>
    </row>
    <row r="1325" spans="2:65" s="1" customFormat="1" ht="27" x14ac:dyDescent="0.3">
      <c r="B1325" s="36"/>
      <c r="C1325" s="58"/>
      <c r="D1325" s="207" t="s">
        <v>160</v>
      </c>
      <c r="E1325" s="58"/>
      <c r="F1325" s="208" t="s">
        <v>1428</v>
      </c>
      <c r="G1325" s="58"/>
      <c r="H1325" s="58"/>
      <c r="I1325" s="163"/>
      <c r="J1325" s="58"/>
      <c r="K1325" s="58"/>
      <c r="L1325" s="56"/>
      <c r="M1325" s="73"/>
      <c r="N1325" s="37"/>
      <c r="O1325" s="37"/>
      <c r="P1325" s="37"/>
      <c r="Q1325" s="37"/>
      <c r="R1325" s="37"/>
      <c r="S1325" s="37"/>
      <c r="T1325" s="74"/>
      <c r="AT1325" s="19" t="s">
        <v>160</v>
      </c>
      <c r="AU1325" s="19" t="s">
        <v>90</v>
      </c>
    </row>
    <row r="1326" spans="2:65" s="12" customFormat="1" x14ac:dyDescent="0.3">
      <c r="B1326" s="209"/>
      <c r="C1326" s="210"/>
      <c r="D1326" s="207" t="s">
        <v>162</v>
      </c>
      <c r="E1326" s="211" t="s">
        <v>77</v>
      </c>
      <c r="F1326" s="212" t="s">
        <v>738</v>
      </c>
      <c r="G1326" s="210"/>
      <c r="H1326" s="213" t="s">
        <v>77</v>
      </c>
      <c r="I1326" s="214"/>
      <c r="J1326" s="210"/>
      <c r="K1326" s="210"/>
      <c r="L1326" s="215"/>
      <c r="M1326" s="216"/>
      <c r="N1326" s="217"/>
      <c r="O1326" s="217"/>
      <c r="P1326" s="217"/>
      <c r="Q1326" s="217"/>
      <c r="R1326" s="217"/>
      <c r="S1326" s="217"/>
      <c r="T1326" s="218"/>
      <c r="AT1326" s="219" t="s">
        <v>162</v>
      </c>
      <c r="AU1326" s="219" t="s">
        <v>90</v>
      </c>
      <c r="AV1326" s="12" t="s">
        <v>23</v>
      </c>
      <c r="AW1326" s="12" t="s">
        <v>41</v>
      </c>
      <c r="AX1326" s="12" t="s">
        <v>79</v>
      </c>
      <c r="AY1326" s="219" t="s">
        <v>151</v>
      </c>
    </row>
    <row r="1327" spans="2:65" s="12" customFormat="1" ht="27" x14ac:dyDescent="0.3">
      <c r="B1327" s="209"/>
      <c r="C1327" s="210"/>
      <c r="D1327" s="207" t="s">
        <v>162</v>
      </c>
      <c r="E1327" s="211" t="s">
        <v>77</v>
      </c>
      <c r="F1327" s="212" t="s">
        <v>950</v>
      </c>
      <c r="G1327" s="210"/>
      <c r="H1327" s="213" t="s">
        <v>77</v>
      </c>
      <c r="I1327" s="214"/>
      <c r="J1327" s="210"/>
      <c r="K1327" s="210"/>
      <c r="L1327" s="215"/>
      <c r="M1327" s="216"/>
      <c r="N1327" s="217"/>
      <c r="O1327" s="217"/>
      <c r="P1327" s="217"/>
      <c r="Q1327" s="217"/>
      <c r="R1327" s="217"/>
      <c r="S1327" s="217"/>
      <c r="T1327" s="218"/>
      <c r="AT1327" s="219" t="s">
        <v>162</v>
      </c>
      <c r="AU1327" s="219" t="s">
        <v>90</v>
      </c>
      <c r="AV1327" s="12" t="s">
        <v>23</v>
      </c>
      <c r="AW1327" s="12" t="s">
        <v>41</v>
      </c>
      <c r="AX1327" s="12" t="s">
        <v>79</v>
      </c>
      <c r="AY1327" s="219" t="s">
        <v>151</v>
      </c>
    </row>
    <row r="1328" spans="2:65" s="12" customFormat="1" x14ac:dyDescent="0.3">
      <c r="B1328" s="209"/>
      <c r="C1328" s="210"/>
      <c r="D1328" s="207" t="s">
        <v>162</v>
      </c>
      <c r="E1328" s="211" t="s">
        <v>77</v>
      </c>
      <c r="F1328" s="212" t="s">
        <v>951</v>
      </c>
      <c r="G1328" s="210"/>
      <c r="H1328" s="213" t="s">
        <v>77</v>
      </c>
      <c r="I1328" s="214"/>
      <c r="J1328" s="210"/>
      <c r="K1328" s="210"/>
      <c r="L1328" s="215"/>
      <c r="M1328" s="216"/>
      <c r="N1328" s="217"/>
      <c r="O1328" s="217"/>
      <c r="P1328" s="217"/>
      <c r="Q1328" s="217"/>
      <c r="R1328" s="217"/>
      <c r="S1328" s="217"/>
      <c r="T1328" s="218"/>
      <c r="AT1328" s="219" t="s">
        <v>162</v>
      </c>
      <c r="AU1328" s="219" t="s">
        <v>90</v>
      </c>
      <c r="AV1328" s="12" t="s">
        <v>23</v>
      </c>
      <c r="AW1328" s="12" t="s">
        <v>41</v>
      </c>
      <c r="AX1328" s="12" t="s">
        <v>79</v>
      </c>
      <c r="AY1328" s="219" t="s">
        <v>151</v>
      </c>
    </row>
    <row r="1329" spans="2:65" s="12" customFormat="1" x14ac:dyDescent="0.3">
      <c r="B1329" s="209"/>
      <c r="C1329" s="210"/>
      <c r="D1329" s="207" t="s">
        <v>162</v>
      </c>
      <c r="E1329" s="211" t="s">
        <v>77</v>
      </c>
      <c r="F1329" s="212" t="s">
        <v>889</v>
      </c>
      <c r="G1329" s="210"/>
      <c r="H1329" s="213" t="s">
        <v>77</v>
      </c>
      <c r="I1329" s="214"/>
      <c r="J1329" s="210"/>
      <c r="K1329" s="210"/>
      <c r="L1329" s="215"/>
      <c r="M1329" s="216"/>
      <c r="N1329" s="217"/>
      <c r="O1329" s="217"/>
      <c r="P1329" s="217"/>
      <c r="Q1329" s="217"/>
      <c r="R1329" s="217"/>
      <c r="S1329" s="217"/>
      <c r="T1329" s="218"/>
      <c r="AT1329" s="219" t="s">
        <v>162</v>
      </c>
      <c r="AU1329" s="219" t="s">
        <v>90</v>
      </c>
      <c r="AV1329" s="12" t="s">
        <v>23</v>
      </c>
      <c r="AW1329" s="12" t="s">
        <v>41</v>
      </c>
      <c r="AX1329" s="12" t="s">
        <v>79</v>
      </c>
      <c r="AY1329" s="219" t="s">
        <v>151</v>
      </c>
    </row>
    <row r="1330" spans="2:65" s="13" customFormat="1" x14ac:dyDescent="0.3">
      <c r="B1330" s="220"/>
      <c r="C1330" s="221"/>
      <c r="D1330" s="207" t="s">
        <v>162</v>
      </c>
      <c r="E1330" s="232" t="s">
        <v>77</v>
      </c>
      <c r="F1330" s="233" t="s">
        <v>1429</v>
      </c>
      <c r="G1330" s="221"/>
      <c r="H1330" s="234">
        <v>3.94</v>
      </c>
      <c r="I1330" s="226"/>
      <c r="J1330" s="221"/>
      <c r="K1330" s="221"/>
      <c r="L1330" s="227"/>
      <c r="M1330" s="228"/>
      <c r="N1330" s="229"/>
      <c r="O1330" s="229"/>
      <c r="P1330" s="229"/>
      <c r="Q1330" s="229"/>
      <c r="R1330" s="229"/>
      <c r="S1330" s="229"/>
      <c r="T1330" s="230"/>
      <c r="AT1330" s="231" t="s">
        <v>162</v>
      </c>
      <c r="AU1330" s="231" t="s">
        <v>90</v>
      </c>
      <c r="AV1330" s="13" t="s">
        <v>90</v>
      </c>
      <c r="AW1330" s="13" t="s">
        <v>41</v>
      </c>
      <c r="AX1330" s="13" t="s">
        <v>79</v>
      </c>
      <c r="AY1330" s="231" t="s">
        <v>151</v>
      </c>
    </row>
    <row r="1331" spans="2:65" s="12" customFormat="1" x14ac:dyDescent="0.3">
      <c r="B1331" s="209"/>
      <c r="C1331" s="210"/>
      <c r="D1331" s="207" t="s">
        <v>162</v>
      </c>
      <c r="E1331" s="211" t="s">
        <v>77</v>
      </c>
      <c r="F1331" s="212" t="s">
        <v>753</v>
      </c>
      <c r="G1331" s="210"/>
      <c r="H1331" s="213" t="s">
        <v>77</v>
      </c>
      <c r="I1331" s="214"/>
      <c r="J1331" s="210"/>
      <c r="K1331" s="210"/>
      <c r="L1331" s="215"/>
      <c r="M1331" s="216"/>
      <c r="N1331" s="217"/>
      <c r="O1331" s="217"/>
      <c r="P1331" s="217"/>
      <c r="Q1331" s="217"/>
      <c r="R1331" s="217"/>
      <c r="S1331" s="217"/>
      <c r="T1331" s="218"/>
      <c r="AT1331" s="219" t="s">
        <v>162</v>
      </c>
      <c r="AU1331" s="219" t="s">
        <v>90</v>
      </c>
      <c r="AV1331" s="12" t="s">
        <v>23</v>
      </c>
      <c r="AW1331" s="12" t="s">
        <v>41</v>
      </c>
      <c r="AX1331" s="12" t="s">
        <v>79</v>
      </c>
      <c r="AY1331" s="219" t="s">
        <v>151</v>
      </c>
    </row>
    <row r="1332" spans="2:65" s="13" customFormat="1" x14ac:dyDescent="0.3">
      <c r="B1332" s="220"/>
      <c r="C1332" s="221"/>
      <c r="D1332" s="207" t="s">
        <v>162</v>
      </c>
      <c r="E1332" s="232" t="s">
        <v>77</v>
      </c>
      <c r="F1332" s="233" t="s">
        <v>1430</v>
      </c>
      <c r="G1332" s="221"/>
      <c r="H1332" s="234">
        <v>81.599999999999994</v>
      </c>
      <c r="I1332" s="226"/>
      <c r="J1332" s="221"/>
      <c r="K1332" s="221"/>
      <c r="L1332" s="227"/>
      <c r="M1332" s="228"/>
      <c r="N1332" s="229"/>
      <c r="O1332" s="229"/>
      <c r="P1332" s="229"/>
      <c r="Q1332" s="229"/>
      <c r="R1332" s="229"/>
      <c r="S1332" s="229"/>
      <c r="T1332" s="230"/>
      <c r="AT1332" s="231" t="s">
        <v>162</v>
      </c>
      <c r="AU1332" s="231" t="s">
        <v>90</v>
      </c>
      <c r="AV1332" s="13" t="s">
        <v>90</v>
      </c>
      <c r="AW1332" s="13" t="s">
        <v>41</v>
      </c>
      <c r="AX1332" s="13" t="s">
        <v>79</v>
      </c>
      <c r="AY1332" s="231" t="s">
        <v>151</v>
      </c>
    </row>
    <row r="1333" spans="2:65" s="14" customFormat="1" x14ac:dyDescent="0.3">
      <c r="B1333" s="235"/>
      <c r="C1333" s="236"/>
      <c r="D1333" s="222" t="s">
        <v>162</v>
      </c>
      <c r="E1333" s="237" t="s">
        <v>77</v>
      </c>
      <c r="F1333" s="238" t="s">
        <v>174</v>
      </c>
      <c r="G1333" s="236"/>
      <c r="H1333" s="239">
        <v>85.54</v>
      </c>
      <c r="I1333" s="240"/>
      <c r="J1333" s="236"/>
      <c r="K1333" s="236"/>
      <c r="L1333" s="241"/>
      <c r="M1333" s="242"/>
      <c r="N1333" s="243"/>
      <c r="O1333" s="243"/>
      <c r="P1333" s="243"/>
      <c r="Q1333" s="243"/>
      <c r="R1333" s="243"/>
      <c r="S1333" s="243"/>
      <c r="T1333" s="244"/>
      <c r="AT1333" s="245" t="s">
        <v>162</v>
      </c>
      <c r="AU1333" s="245" t="s">
        <v>90</v>
      </c>
      <c r="AV1333" s="14" t="s">
        <v>158</v>
      </c>
      <c r="AW1333" s="14" t="s">
        <v>41</v>
      </c>
      <c r="AX1333" s="14" t="s">
        <v>23</v>
      </c>
      <c r="AY1333" s="245" t="s">
        <v>151</v>
      </c>
    </row>
    <row r="1334" spans="2:65" s="1" customFormat="1" ht="31.5" customHeight="1" x14ac:dyDescent="0.3">
      <c r="B1334" s="36"/>
      <c r="C1334" s="247" t="s">
        <v>1431</v>
      </c>
      <c r="D1334" s="247" t="s">
        <v>209</v>
      </c>
      <c r="E1334" s="248" t="s">
        <v>1432</v>
      </c>
      <c r="F1334" s="249" t="s">
        <v>1433</v>
      </c>
      <c r="G1334" s="250" t="s">
        <v>274</v>
      </c>
      <c r="H1334" s="251">
        <v>313.64600000000002</v>
      </c>
      <c r="I1334" s="252"/>
      <c r="J1334" s="253">
        <f>ROUND(I1334*H1334,2)</f>
        <v>0</v>
      </c>
      <c r="K1334" s="249" t="s">
        <v>157</v>
      </c>
      <c r="L1334" s="254"/>
      <c r="M1334" s="255" t="s">
        <v>77</v>
      </c>
      <c r="N1334" s="256" t="s">
        <v>50</v>
      </c>
      <c r="O1334" s="37"/>
      <c r="P1334" s="204">
        <f>O1334*H1334</f>
        <v>0</v>
      </c>
      <c r="Q1334" s="204">
        <v>4.4999999999999999E-4</v>
      </c>
      <c r="R1334" s="204">
        <f>Q1334*H1334</f>
        <v>0.14114070000000001</v>
      </c>
      <c r="S1334" s="204">
        <v>0</v>
      </c>
      <c r="T1334" s="205">
        <f>S1334*H1334</f>
        <v>0</v>
      </c>
      <c r="AR1334" s="19" t="s">
        <v>437</v>
      </c>
      <c r="AT1334" s="19" t="s">
        <v>209</v>
      </c>
      <c r="AU1334" s="19" t="s">
        <v>90</v>
      </c>
      <c r="AY1334" s="19" t="s">
        <v>151</v>
      </c>
      <c r="BE1334" s="206">
        <f>IF(N1334="základní",J1334,0)</f>
        <v>0</v>
      </c>
      <c r="BF1334" s="206">
        <f>IF(N1334="snížená",J1334,0)</f>
        <v>0</v>
      </c>
      <c r="BG1334" s="206">
        <f>IF(N1334="zákl. přenesená",J1334,0)</f>
        <v>0</v>
      </c>
      <c r="BH1334" s="206">
        <f>IF(N1334="sníž. přenesená",J1334,0)</f>
        <v>0</v>
      </c>
      <c r="BI1334" s="206">
        <f>IF(N1334="nulová",J1334,0)</f>
        <v>0</v>
      </c>
      <c r="BJ1334" s="19" t="s">
        <v>90</v>
      </c>
      <c r="BK1334" s="206">
        <f>ROUND(I1334*H1334,2)</f>
        <v>0</v>
      </c>
      <c r="BL1334" s="19" t="s">
        <v>271</v>
      </c>
      <c r="BM1334" s="19" t="s">
        <v>1434</v>
      </c>
    </row>
    <row r="1335" spans="2:65" s="1" customFormat="1" ht="40.5" x14ac:dyDescent="0.3">
      <c r="B1335" s="36"/>
      <c r="C1335" s="58"/>
      <c r="D1335" s="207" t="s">
        <v>160</v>
      </c>
      <c r="E1335" s="58"/>
      <c r="F1335" s="208" t="s">
        <v>1435</v>
      </c>
      <c r="G1335" s="58"/>
      <c r="H1335" s="58"/>
      <c r="I1335" s="163"/>
      <c r="J1335" s="58"/>
      <c r="K1335" s="58"/>
      <c r="L1335" s="56"/>
      <c r="M1335" s="73"/>
      <c r="N1335" s="37"/>
      <c r="O1335" s="37"/>
      <c r="P1335" s="37"/>
      <c r="Q1335" s="37"/>
      <c r="R1335" s="37"/>
      <c r="S1335" s="37"/>
      <c r="T1335" s="74"/>
      <c r="AT1335" s="19" t="s">
        <v>160</v>
      </c>
      <c r="AU1335" s="19" t="s">
        <v>90</v>
      </c>
    </row>
    <row r="1336" spans="2:65" s="13" customFormat="1" x14ac:dyDescent="0.3">
      <c r="B1336" s="220"/>
      <c r="C1336" s="221"/>
      <c r="D1336" s="207" t="s">
        <v>162</v>
      </c>
      <c r="E1336" s="232" t="s">
        <v>77</v>
      </c>
      <c r="F1336" s="233" t="s">
        <v>1436</v>
      </c>
      <c r="G1336" s="221"/>
      <c r="H1336" s="234">
        <v>285.13299999999998</v>
      </c>
      <c r="I1336" s="226"/>
      <c r="J1336" s="221"/>
      <c r="K1336" s="221"/>
      <c r="L1336" s="227"/>
      <c r="M1336" s="228"/>
      <c r="N1336" s="229"/>
      <c r="O1336" s="229"/>
      <c r="P1336" s="229"/>
      <c r="Q1336" s="229"/>
      <c r="R1336" s="229"/>
      <c r="S1336" s="229"/>
      <c r="T1336" s="230"/>
      <c r="AT1336" s="231" t="s">
        <v>162</v>
      </c>
      <c r="AU1336" s="231" t="s">
        <v>90</v>
      </c>
      <c r="AV1336" s="13" t="s">
        <v>90</v>
      </c>
      <c r="AW1336" s="13" t="s">
        <v>41</v>
      </c>
      <c r="AX1336" s="13" t="s">
        <v>23</v>
      </c>
      <c r="AY1336" s="231" t="s">
        <v>151</v>
      </c>
    </row>
    <row r="1337" spans="2:65" s="13" customFormat="1" x14ac:dyDescent="0.3">
      <c r="B1337" s="220"/>
      <c r="C1337" s="221"/>
      <c r="D1337" s="222" t="s">
        <v>162</v>
      </c>
      <c r="E1337" s="221"/>
      <c r="F1337" s="224" t="s">
        <v>1437</v>
      </c>
      <c r="G1337" s="221"/>
      <c r="H1337" s="225">
        <v>313.64600000000002</v>
      </c>
      <c r="I1337" s="226"/>
      <c r="J1337" s="221"/>
      <c r="K1337" s="221"/>
      <c r="L1337" s="227"/>
      <c r="M1337" s="228"/>
      <c r="N1337" s="229"/>
      <c r="O1337" s="229"/>
      <c r="P1337" s="229"/>
      <c r="Q1337" s="229"/>
      <c r="R1337" s="229"/>
      <c r="S1337" s="229"/>
      <c r="T1337" s="230"/>
      <c r="AT1337" s="231" t="s">
        <v>162</v>
      </c>
      <c r="AU1337" s="231" t="s">
        <v>90</v>
      </c>
      <c r="AV1337" s="13" t="s">
        <v>90</v>
      </c>
      <c r="AW1337" s="13" t="s">
        <v>4</v>
      </c>
      <c r="AX1337" s="13" t="s">
        <v>23</v>
      </c>
      <c r="AY1337" s="231" t="s">
        <v>151</v>
      </c>
    </row>
    <row r="1338" spans="2:65" s="1" customFormat="1" ht="31.5" customHeight="1" x14ac:dyDescent="0.3">
      <c r="B1338" s="36"/>
      <c r="C1338" s="195" t="s">
        <v>1438</v>
      </c>
      <c r="D1338" s="195" t="s">
        <v>153</v>
      </c>
      <c r="E1338" s="196" t="s">
        <v>1439</v>
      </c>
      <c r="F1338" s="197" t="s">
        <v>1440</v>
      </c>
      <c r="G1338" s="198" t="s">
        <v>156</v>
      </c>
      <c r="H1338" s="199">
        <v>57.295000000000002</v>
      </c>
      <c r="I1338" s="200"/>
      <c r="J1338" s="201">
        <f>ROUND(I1338*H1338,2)</f>
        <v>0</v>
      </c>
      <c r="K1338" s="197" t="s">
        <v>157</v>
      </c>
      <c r="L1338" s="56"/>
      <c r="M1338" s="202" t="s">
        <v>77</v>
      </c>
      <c r="N1338" s="203" t="s">
        <v>50</v>
      </c>
      <c r="O1338" s="37"/>
      <c r="P1338" s="204">
        <f>O1338*H1338</f>
        <v>0</v>
      </c>
      <c r="Q1338" s="204">
        <v>3.9199999999999999E-3</v>
      </c>
      <c r="R1338" s="204">
        <f>Q1338*H1338</f>
        <v>0.2245964</v>
      </c>
      <c r="S1338" s="204">
        <v>0</v>
      </c>
      <c r="T1338" s="205">
        <f>S1338*H1338</f>
        <v>0</v>
      </c>
      <c r="AR1338" s="19" t="s">
        <v>271</v>
      </c>
      <c r="AT1338" s="19" t="s">
        <v>153</v>
      </c>
      <c r="AU1338" s="19" t="s">
        <v>90</v>
      </c>
      <c r="AY1338" s="19" t="s">
        <v>151</v>
      </c>
      <c r="BE1338" s="206">
        <f>IF(N1338="základní",J1338,0)</f>
        <v>0</v>
      </c>
      <c r="BF1338" s="206">
        <f>IF(N1338="snížená",J1338,0)</f>
        <v>0</v>
      </c>
      <c r="BG1338" s="206">
        <f>IF(N1338="zákl. přenesená",J1338,0)</f>
        <v>0</v>
      </c>
      <c r="BH1338" s="206">
        <f>IF(N1338="sníž. přenesená",J1338,0)</f>
        <v>0</v>
      </c>
      <c r="BI1338" s="206">
        <f>IF(N1338="nulová",J1338,0)</f>
        <v>0</v>
      </c>
      <c r="BJ1338" s="19" t="s">
        <v>90</v>
      </c>
      <c r="BK1338" s="206">
        <f>ROUND(I1338*H1338,2)</f>
        <v>0</v>
      </c>
      <c r="BL1338" s="19" t="s">
        <v>271</v>
      </c>
      <c r="BM1338" s="19" t="s">
        <v>1441</v>
      </c>
    </row>
    <row r="1339" spans="2:65" s="1" customFormat="1" ht="27" x14ac:dyDescent="0.3">
      <c r="B1339" s="36"/>
      <c r="C1339" s="58"/>
      <c r="D1339" s="207" t="s">
        <v>160</v>
      </c>
      <c r="E1339" s="58"/>
      <c r="F1339" s="208" t="s">
        <v>1442</v>
      </c>
      <c r="G1339" s="58"/>
      <c r="H1339" s="58"/>
      <c r="I1339" s="163"/>
      <c r="J1339" s="58"/>
      <c r="K1339" s="58"/>
      <c r="L1339" s="56"/>
      <c r="M1339" s="73"/>
      <c r="N1339" s="37"/>
      <c r="O1339" s="37"/>
      <c r="P1339" s="37"/>
      <c r="Q1339" s="37"/>
      <c r="R1339" s="37"/>
      <c r="S1339" s="37"/>
      <c r="T1339" s="74"/>
      <c r="AT1339" s="19" t="s">
        <v>160</v>
      </c>
      <c r="AU1339" s="19" t="s">
        <v>90</v>
      </c>
    </row>
    <row r="1340" spans="2:65" s="12" customFormat="1" x14ac:dyDescent="0.3">
      <c r="B1340" s="209"/>
      <c r="C1340" s="210"/>
      <c r="D1340" s="207" t="s">
        <v>162</v>
      </c>
      <c r="E1340" s="211" t="s">
        <v>77</v>
      </c>
      <c r="F1340" s="212" t="s">
        <v>651</v>
      </c>
      <c r="G1340" s="210"/>
      <c r="H1340" s="213" t="s">
        <v>77</v>
      </c>
      <c r="I1340" s="214"/>
      <c r="J1340" s="210"/>
      <c r="K1340" s="210"/>
      <c r="L1340" s="215"/>
      <c r="M1340" s="216"/>
      <c r="N1340" s="217"/>
      <c r="O1340" s="217"/>
      <c r="P1340" s="217"/>
      <c r="Q1340" s="217"/>
      <c r="R1340" s="217"/>
      <c r="S1340" s="217"/>
      <c r="T1340" s="218"/>
      <c r="AT1340" s="219" t="s">
        <v>162</v>
      </c>
      <c r="AU1340" s="219" t="s">
        <v>90</v>
      </c>
      <c r="AV1340" s="12" t="s">
        <v>23</v>
      </c>
      <c r="AW1340" s="12" t="s">
        <v>41</v>
      </c>
      <c r="AX1340" s="12" t="s">
        <v>79</v>
      </c>
      <c r="AY1340" s="219" t="s">
        <v>151</v>
      </c>
    </row>
    <row r="1341" spans="2:65" s="12" customFormat="1" ht="27" x14ac:dyDescent="0.3">
      <c r="B1341" s="209"/>
      <c r="C1341" s="210"/>
      <c r="D1341" s="207" t="s">
        <v>162</v>
      </c>
      <c r="E1341" s="211" t="s">
        <v>77</v>
      </c>
      <c r="F1341" s="212" t="s">
        <v>950</v>
      </c>
      <c r="G1341" s="210"/>
      <c r="H1341" s="213" t="s">
        <v>77</v>
      </c>
      <c r="I1341" s="214"/>
      <c r="J1341" s="210"/>
      <c r="K1341" s="210"/>
      <c r="L1341" s="215"/>
      <c r="M1341" s="216"/>
      <c r="N1341" s="217"/>
      <c r="O1341" s="217"/>
      <c r="P1341" s="217"/>
      <c r="Q1341" s="217"/>
      <c r="R1341" s="217"/>
      <c r="S1341" s="217"/>
      <c r="T1341" s="218"/>
      <c r="AT1341" s="219" t="s">
        <v>162</v>
      </c>
      <c r="AU1341" s="219" t="s">
        <v>90</v>
      </c>
      <c r="AV1341" s="12" t="s">
        <v>23</v>
      </c>
      <c r="AW1341" s="12" t="s">
        <v>41</v>
      </c>
      <c r="AX1341" s="12" t="s">
        <v>79</v>
      </c>
      <c r="AY1341" s="219" t="s">
        <v>151</v>
      </c>
    </row>
    <row r="1342" spans="2:65" s="12" customFormat="1" x14ac:dyDescent="0.3">
      <c r="B1342" s="209"/>
      <c r="C1342" s="210"/>
      <c r="D1342" s="207" t="s">
        <v>162</v>
      </c>
      <c r="E1342" s="211" t="s">
        <v>77</v>
      </c>
      <c r="F1342" s="212" t="s">
        <v>951</v>
      </c>
      <c r="G1342" s="210"/>
      <c r="H1342" s="213" t="s">
        <v>77</v>
      </c>
      <c r="I1342" s="214"/>
      <c r="J1342" s="210"/>
      <c r="K1342" s="210"/>
      <c r="L1342" s="215"/>
      <c r="M1342" s="216"/>
      <c r="N1342" s="217"/>
      <c r="O1342" s="217"/>
      <c r="P1342" s="217"/>
      <c r="Q1342" s="217"/>
      <c r="R1342" s="217"/>
      <c r="S1342" s="217"/>
      <c r="T1342" s="218"/>
      <c r="AT1342" s="219" t="s">
        <v>162</v>
      </c>
      <c r="AU1342" s="219" t="s">
        <v>90</v>
      </c>
      <c r="AV1342" s="12" t="s">
        <v>23</v>
      </c>
      <c r="AW1342" s="12" t="s">
        <v>41</v>
      </c>
      <c r="AX1342" s="12" t="s">
        <v>79</v>
      </c>
      <c r="AY1342" s="219" t="s">
        <v>151</v>
      </c>
    </row>
    <row r="1343" spans="2:65" s="12" customFormat="1" x14ac:dyDescent="0.3">
      <c r="B1343" s="209"/>
      <c r="C1343" s="210"/>
      <c r="D1343" s="207" t="s">
        <v>162</v>
      </c>
      <c r="E1343" s="211" t="s">
        <v>77</v>
      </c>
      <c r="F1343" s="212" t="s">
        <v>889</v>
      </c>
      <c r="G1343" s="210"/>
      <c r="H1343" s="213" t="s">
        <v>77</v>
      </c>
      <c r="I1343" s="214"/>
      <c r="J1343" s="210"/>
      <c r="K1343" s="210"/>
      <c r="L1343" s="215"/>
      <c r="M1343" s="216"/>
      <c r="N1343" s="217"/>
      <c r="O1343" s="217"/>
      <c r="P1343" s="217"/>
      <c r="Q1343" s="217"/>
      <c r="R1343" s="217"/>
      <c r="S1343" s="217"/>
      <c r="T1343" s="218"/>
      <c r="AT1343" s="219" t="s">
        <v>162</v>
      </c>
      <c r="AU1343" s="219" t="s">
        <v>90</v>
      </c>
      <c r="AV1343" s="12" t="s">
        <v>23</v>
      </c>
      <c r="AW1343" s="12" t="s">
        <v>41</v>
      </c>
      <c r="AX1343" s="12" t="s">
        <v>79</v>
      </c>
      <c r="AY1343" s="219" t="s">
        <v>151</v>
      </c>
    </row>
    <row r="1344" spans="2:65" s="13" customFormat="1" x14ac:dyDescent="0.3">
      <c r="B1344" s="220"/>
      <c r="C1344" s="221"/>
      <c r="D1344" s="207" t="s">
        <v>162</v>
      </c>
      <c r="E1344" s="232" t="s">
        <v>77</v>
      </c>
      <c r="F1344" s="233" t="s">
        <v>1198</v>
      </c>
      <c r="G1344" s="221"/>
      <c r="H1344" s="234">
        <v>5.67</v>
      </c>
      <c r="I1344" s="226"/>
      <c r="J1344" s="221"/>
      <c r="K1344" s="221"/>
      <c r="L1344" s="227"/>
      <c r="M1344" s="228"/>
      <c r="N1344" s="229"/>
      <c r="O1344" s="229"/>
      <c r="P1344" s="229"/>
      <c r="Q1344" s="229"/>
      <c r="R1344" s="229"/>
      <c r="S1344" s="229"/>
      <c r="T1344" s="230"/>
      <c r="AT1344" s="231" t="s">
        <v>162</v>
      </c>
      <c r="AU1344" s="231" t="s">
        <v>90</v>
      </c>
      <c r="AV1344" s="13" t="s">
        <v>90</v>
      </c>
      <c r="AW1344" s="13" t="s">
        <v>41</v>
      </c>
      <c r="AX1344" s="13" t="s">
        <v>79</v>
      </c>
      <c r="AY1344" s="231" t="s">
        <v>151</v>
      </c>
    </row>
    <row r="1345" spans="2:65" s="13" customFormat="1" x14ac:dyDescent="0.3">
      <c r="B1345" s="220"/>
      <c r="C1345" s="221"/>
      <c r="D1345" s="207" t="s">
        <v>162</v>
      </c>
      <c r="E1345" s="232" t="s">
        <v>77</v>
      </c>
      <c r="F1345" s="233" t="s">
        <v>1443</v>
      </c>
      <c r="G1345" s="221"/>
      <c r="H1345" s="234">
        <v>-0.375</v>
      </c>
      <c r="I1345" s="226"/>
      <c r="J1345" s="221"/>
      <c r="K1345" s="221"/>
      <c r="L1345" s="227"/>
      <c r="M1345" s="228"/>
      <c r="N1345" s="229"/>
      <c r="O1345" s="229"/>
      <c r="P1345" s="229"/>
      <c r="Q1345" s="229"/>
      <c r="R1345" s="229"/>
      <c r="S1345" s="229"/>
      <c r="T1345" s="230"/>
      <c r="AT1345" s="231" t="s">
        <v>162</v>
      </c>
      <c r="AU1345" s="231" t="s">
        <v>90</v>
      </c>
      <c r="AV1345" s="13" t="s">
        <v>90</v>
      </c>
      <c r="AW1345" s="13" t="s">
        <v>41</v>
      </c>
      <c r="AX1345" s="13" t="s">
        <v>79</v>
      </c>
      <c r="AY1345" s="231" t="s">
        <v>151</v>
      </c>
    </row>
    <row r="1346" spans="2:65" s="12" customFormat="1" x14ac:dyDescent="0.3">
      <c r="B1346" s="209"/>
      <c r="C1346" s="210"/>
      <c r="D1346" s="207" t="s">
        <v>162</v>
      </c>
      <c r="E1346" s="211" t="s">
        <v>77</v>
      </c>
      <c r="F1346" s="212" t="s">
        <v>724</v>
      </c>
      <c r="G1346" s="210"/>
      <c r="H1346" s="213" t="s">
        <v>77</v>
      </c>
      <c r="I1346" s="214"/>
      <c r="J1346" s="210"/>
      <c r="K1346" s="210"/>
      <c r="L1346" s="215"/>
      <c r="M1346" s="216"/>
      <c r="N1346" s="217"/>
      <c r="O1346" s="217"/>
      <c r="P1346" s="217"/>
      <c r="Q1346" s="217"/>
      <c r="R1346" s="217"/>
      <c r="S1346" s="217"/>
      <c r="T1346" s="218"/>
      <c r="AT1346" s="219" t="s">
        <v>162</v>
      </c>
      <c r="AU1346" s="219" t="s">
        <v>90</v>
      </c>
      <c r="AV1346" s="12" t="s">
        <v>23</v>
      </c>
      <c r="AW1346" s="12" t="s">
        <v>41</v>
      </c>
      <c r="AX1346" s="12" t="s">
        <v>79</v>
      </c>
      <c r="AY1346" s="219" t="s">
        <v>151</v>
      </c>
    </row>
    <row r="1347" spans="2:65" s="13" customFormat="1" x14ac:dyDescent="0.3">
      <c r="B1347" s="220"/>
      <c r="C1347" s="221"/>
      <c r="D1347" s="207" t="s">
        <v>162</v>
      </c>
      <c r="E1347" s="232" t="s">
        <v>77</v>
      </c>
      <c r="F1347" s="233" t="s">
        <v>1048</v>
      </c>
      <c r="G1347" s="221"/>
      <c r="H1347" s="234">
        <v>52</v>
      </c>
      <c r="I1347" s="226"/>
      <c r="J1347" s="221"/>
      <c r="K1347" s="221"/>
      <c r="L1347" s="227"/>
      <c r="M1347" s="228"/>
      <c r="N1347" s="229"/>
      <c r="O1347" s="229"/>
      <c r="P1347" s="229"/>
      <c r="Q1347" s="229"/>
      <c r="R1347" s="229"/>
      <c r="S1347" s="229"/>
      <c r="T1347" s="230"/>
      <c r="AT1347" s="231" t="s">
        <v>162</v>
      </c>
      <c r="AU1347" s="231" t="s">
        <v>90</v>
      </c>
      <c r="AV1347" s="13" t="s">
        <v>90</v>
      </c>
      <c r="AW1347" s="13" t="s">
        <v>41</v>
      </c>
      <c r="AX1347" s="13" t="s">
        <v>79</v>
      </c>
      <c r="AY1347" s="231" t="s">
        <v>151</v>
      </c>
    </row>
    <row r="1348" spans="2:65" s="14" customFormat="1" x14ac:dyDescent="0.3">
      <c r="B1348" s="235"/>
      <c r="C1348" s="236"/>
      <c r="D1348" s="222" t="s">
        <v>162</v>
      </c>
      <c r="E1348" s="237" t="s">
        <v>77</v>
      </c>
      <c r="F1348" s="238" t="s">
        <v>174</v>
      </c>
      <c r="G1348" s="236"/>
      <c r="H1348" s="239">
        <v>57.295000000000002</v>
      </c>
      <c r="I1348" s="240"/>
      <c r="J1348" s="236"/>
      <c r="K1348" s="236"/>
      <c r="L1348" s="241"/>
      <c r="M1348" s="242"/>
      <c r="N1348" s="243"/>
      <c r="O1348" s="243"/>
      <c r="P1348" s="243"/>
      <c r="Q1348" s="243"/>
      <c r="R1348" s="243"/>
      <c r="S1348" s="243"/>
      <c r="T1348" s="244"/>
      <c r="AT1348" s="245" t="s">
        <v>162</v>
      </c>
      <c r="AU1348" s="245" t="s">
        <v>90</v>
      </c>
      <c r="AV1348" s="14" t="s">
        <v>158</v>
      </c>
      <c r="AW1348" s="14" t="s">
        <v>41</v>
      </c>
      <c r="AX1348" s="14" t="s">
        <v>23</v>
      </c>
      <c r="AY1348" s="245" t="s">
        <v>151</v>
      </c>
    </row>
    <row r="1349" spans="2:65" s="1" customFormat="1" ht="31.5" customHeight="1" x14ac:dyDescent="0.3">
      <c r="B1349" s="36"/>
      <c r="C1349" s="247" t="s">
        <v>1444</v>
      </c>
      <c r="D1349" s="247" t="s">
        <v>209</v>
      </c>
      <c r="E1349" s="248" t="s">
        <v>1445</v>
      </c>
      <c r="F1349" s="249" t="s">
        <v>1446</v>
      </c>
      <c r="G1349" s="250" t="s">
        <v>156</v>
      </c>
      <c r="H1349" s="251">
        <v>63.024999999999999</v>
      </c>
      <c r="I1349" s="252"/>
      <c r="J1349" s="253">
        <f>ROUND(I1349*H1349,2)</f>
        <v>0</v>
      </c>
      <c r="K1349" s="249" t="s">
        <v>157</v>
      </c>
      <c r="L1349" s="254"/>
      <c r="M1349" s="255" t="s">
        <v>77</v>
      </c>
      <c r="N1349" s="256" t="s">
        <v>50</v>
      </c>
      <c r="O1349" s="37"/>
      <c r="P1349" s="204">
        <f>O1349*H1349</f>
        <v>0</v>
      </c>
      <c r="Q1349" s="204">
        <v>1.9199999999999998E-2</v>
      </c>
      <c r="R1349" s="204">
        <f>Q1349*H1349</f>
        <v>1.2100799999999998</v>
      </c>
      <c r="S1349" s="204">
        <v>0</v>
      </c>
      <c r="T1349" s="205">
        <f>S1349*H1349</f>
        <v>0</v>
      </c>
      <c r="AR1349" s="19" t="s">
        <v>437</v>
      </c>
      <c r="AT1349" s="19" t="s">
        <v>209</v>
      </c>
      <c r="AU1349" s="19" t="s">
        <v>90</v>
      </c>
      <c r="AY1349" s="19" t="s">
        <v>151</v>
      </c>
      <c r="BE1349" s="206">
        <f>IF(N1349="základní",J1349,0)</f>
        <v>0</v>
      </c>
      <c r="BF1349" s="206">
        <f>IF(N1349="snížená",J1349,0)</f>
        <v>0</v>
      </c>
      <c r="BG1349" s="206">
        <f>IF(N1349="zákl. přenesená",J1349,0)</f>
        <v>0</v>
      </c>
      <c r="BH1349" s="206">
        <f>IF(N1349="sníž. přenesená",J1349,0)</f>
        <v>0</v>
      </c>
      <c r="BI1349" s="206">
        <f>IF(N1349="nulová",J1349,0)</f>
        <v>0</v>
      </c>
      <c r="BJ1349" s="19" t="s">
        <v>90</v>
      </c>
      <c r="BK1349" s="206">
        <f>ROUND(I1349*H1349,2)</f>
        <v>0</v>
      </c>
      <c r="BL1349" s="19" t="s">
        <v>271</v>
      </c>
      <c r="BM1349" s="19" t="s">
        <v>1447</v>
      </c>
    </row>
    <row r="1350" spans="2:65" s="1" customFormat="1" ht="40.5" x14ac:dyDescent="0.3">
      <c r="B1350" s="36"/>
      <c r="C1350" s="58"/>
      <c r="D1350" s="207" t="s">
        <v>160</v>
      </c>
      <c r="E1350" s="58"/>
      <c r="F1350" s="208" t="s">
        <v>1448</v>
      </c>
      <c r="G1350" s="58"/>
      <c r="H1350" s="58"/>
      <c r="I1350" s="163"/>
      <c r="J1350" s="58"/>
      <c r="K1350" s="58"/>
      <c r="L1350" s="56"/>
      <c r="M1350" s="73"/>
      <c r="N1350" s="37"/>
      <c r="O1350" s="37"/>
      <c r="P1350" s="37"/>
      <c r="Q1350" s="37"/>
      <c r="R1350" s="37"/>
      <c r="S1350" s="37"/>
      <c r="T1350" s="74"/>
      <c r="AT1350" s="19" t="s">
        <v>160</v>
      </c>
      <c r="AU1350" s="19" t="s">
        <v>90</v>
      </c>
    </row>
    <row r="1351" spans="2:65" s="13" customFormat="1" x14ac:dyDescent="0.3">
      <c r="B1351" s="220"/>
      <c r="C1351" s="221"/>
      <c r="D1351" s="222" t="s">
        <v>162</v>
      </c>
      <c r="E1351" s="221"/>
      <c r="F1351" s="224" t="s">
        <v>1449</v>
      </c>
      <c r="G1351" s="221"/>
      <c r="H1351" s="225">
        <v>63.024999999999999</v>
      </c>
      <c r="I1351" s="226"/>
      <c r="J1351" s="221"/>
      <c r="K1351" s="221"/>
      <c r="L1351" s="227"/>
      <c r="M1351" s="228"/>
      <c r="N1351" s="229"/>
      <c r="O1351" s="229"/>
      <c r="P1351" s="229"/>
      <c r="Q1351" s="229"/>
      <c r="R1351" s="229"/>
      <c r="S1351" s="229"/>
      <c r="T1351" s="230"/>
      <c r="AT1351" s="231" t="s">
        <v>162</v>
      </c>
      <c r="AU1351" s="231" t="s">
        <v>90</v>
      </c>
      <c r="AV1351" s="13" t="s">
        <v>90</v>
      </c>
      <c r="AW1351" s="13" t="s">
        <v>4</v>
      </c>
      <c r="AX1351" s="13" t="s">
        <v>23</v>
      </c>
      <c r="AY1351" s="231" t="s">
        <v>151</v>
      </c>
    </row>
    <row r="1352" spans="2:65" s="1" customFormat="1" ht="22.5" customHeight="1" x14ac:dyDescent="0.3">
      <c r="B1352" s="36"/>
      <c r="C1352" s="195" t="s">
        <v>1450</v>
      </c>
      <c r="D1352" s="195" t="s">
        <v>153</v>
      </c>
      <c r="E1352" s="196" t="s">
        <v>1451</v>
      </c>
      <c r="F1352" s="197" t="s">
        <v>1452</v>
      </c>
      <c r="G1352" s="198" t="s">
        <v>274</v>
      </c>
      <c r="H1352" s="199">
        <v>7</v>
      </c>
      <c r="I1352" s="200"/>
      <c r="J1352" s="201">
        <f>ROUND(I1352*H1352,2)</f>
        <v>0</v>
      </c>
      <c r="K1352" s="197" t="s">
        <v>157</v>
      </c>
      <c r="L1352" s="56"/>
      <c r="M1352" s="202" t="s">
        <v>77</v>
      </c>
      <c r="N1352" s="203" t="s">
        <v>50</v>
      </c>
      <c r="O1352" s="37"/>
      <c r="P1352" s="204">
        <f>O1352*H1352</f>
        <v>0</v>
      </c>
      <c r="Q1352" s="204">
        <v>8.25E-4</v>
      </c>
      <c r="R1352" s="204">
        <f>Q1352*H1352</f>
        <v>5.7749999999999998E-3</v>
      </c>
      <c r="S1352" s="204">
        <v>3.0000000000000001E-3</v>
      </c>
      <c r="T1352" s="205">
        <f>S1352*H1352</f>
        <v>2.1000000000000001E-2</v>
      </c>
      <c r="AR1352" s="19" t="s">
        <v>271</v>
      </c>
      <c r="AT1352" s="19" t="s">
        <v>153</v>
      </c>
      <c r="AU1352" s="19" t="s">
        <v>90</v>
      </c>
      <c r="AY1352" s="19" t="s">
        <v>151</v>
      </c>
      <c r="BE1352" s="206">
        <f>IF(N1352="základní",J1352,0)</f>
        <v>0</v>
      </c>
      <c r="BF1352" s="206">
        <f>IF(N1352="snížená",J1352,0)</f>
        <v>0</v>
      </c>
      <c r="BG1352" s="206">
        <f>IF(N1352="zákl. přenesená",J1352,0)</f>
        <v>0</v>
      </c>
      <c r="BH1352" s="206">
        <f>IF(N1352="sníž. přenesená",J1352,0)</f>
        <v>0</v>
      </c>
      <c r="BI1352" s="206">
        <f>IF(N1352="nulová",J1352,0)</f>
        <v>0</v>
      </c>
      <c r="BJ1352" s="19" t="s">
        <v>90</v>
      </c>
      <c r="BK1352" s="206">
        <f>ROUND(I1352*H1352,2)</f>
        <v>0</v>
      </c>
      <c r="BL1352" s="19" t="s">
        <v>271</v>
      </c>
      <c r="BM1352" s="19" t="s">
        <v>1453</v>
      </c>
    </row>
    <row r="1353" spans="2:65" s="1" customFormat="1" ht="27" x14ac:dyDescent="0.3">
      <c r="B1353" s="36"/>
      <c r="C1353" s="58"/>
      <c r="D1353" s="207" t="s">
        <v>160</v>
      </c>
      <c r="E1353" s="58"/>
      <c r="F1353" s="208" t="s">
        <v>1454</v>
      </c>
      <c r="G1353" s="58"/>
      <c r="H1353" s="58"/>
      <c r="I1353" s="163"/>
      <c r="J1353" s="58"/>
      <c r="K1353" s="58"/>
      <c r="L1353" s="56"/>
      <c r="M1353" s="73"/>
      <c r="N1353" s="37"/>
      <c r="O1353" s="37"/>
      <c r="P1353" s="37"/>
      <c r="Q1353" s="37"/>
      <c r="R1353" s="37"/>
      <c r="S1353" s="37"/>
      <c r="T1353" s="74"/>
      <c r="AT1353" s="19" t="s">
        <v>160</v>
      </c>
      <c r="AU1353" s="19" t="s">
        <v>90</v>
      </c>
    </row>
    <row r="1354" spans="2:65" s="12" customFormat="1" x14ac:dyDescent="0.3">
      <c r="B1354" s="209"/>
      <c r="C1354" s="210"/>
      <c r="D1354" s="207" t="s">
        <v>162</v>
      </c>
      <c r="E1354" s="211" t="s">
        <v>77</v>
      </c>
      <c r="F1354" s="212" t="s">
        <v>738</v>
      </c>
      <c r="G1354" s="210"/>
      <c r="H1354" s="213" t="s">
        <v>77</v>
      </c>
      <c r="I1354" s="214"/>
      <c r="J1354" s="210"/>
      <c r="K1354" s="210"/>
      <c r="L1354" s="215"/>
      <c r="M1354" s="216"/>
      <c r="N1354" s="217"/>
      <c r="O1354" s="217"/>
      <c r="P1354" s="217"/>
      <c r="Q1354" s="217"/>
      <c r="R1354" s="217"/>
      <c r="S1354" s="217"/>
      <c r="T1354" s="218"/>
      <c r="AT1354" s="219" t="s">
        <v>162</v>
      </c>
      <c r="AU1354" s="219" t="s">
        <v>90</v>
      </c>
      <c r="AV1354" s="12" t="s">
        <v>23</v>
      </c>
      <c r="AW1354" s="12" t="s">
        <v>41</v>
      </c>
      <c r="AX1354" s="12" t="s">
        <v>79</v>
      </c>
      <c r="AY1354" s="219" t="s">
        <v>151</v>
      </c>
    </row>
    <row r="1355" spans="2:65" s="12" customFormat="1" x14ac:dyDescent="0.3">
      <c r="B1355" s="209"/>
      <c r="C1355" s="210"/>
      <c r="D1355" s="207" t="s">
        <v>162</v>
      </c>
      <c r="E1355" s="211" t="s">
        <v>77</v>
      </c>
      <c r="F1355" s="212" t="s">
        <v>1455</v>
      </c>
      <c r="G1355" s="210"/>
      <c r="H1355" s="213" t="s">
        <v>77</v>
      </c>
      <c r="I1355" s="214"/>
      <c r="J1355" s="210"/>
      <c r="K1355" s="210"/>
      <c r="L1355" s="215"/>
      <c r="M1355" s="216"/>
      <c r="N1355" s="217"/>
      <c r="O1355" s="217"/>
      <c r="P1355" s="217"/>
      <c r="Q1355" s="217"/>
      <c r="R1355" s="217"/>
      <c r="S1355" s="217"/>
      <c r="T1355" s="218"/>
      <c r="AT1355" s="219" t="s">
        <v>162</v>
      </c>
      <c r="AU1355" s="219" t="s">
        <v>90</v>
      </c>
      <c r="AV1355" s="12" t="s">
        <v>23</v>
      </c>
      <c r="AW1355" s="12" t="s">
        <v>41</v>
      </c>
      <c r="AX1355" s="12" t="s">
        <v>79</v>
      </c>
      <c r="AY1355" s="219" t="s">
        <v>151</v>
      </c>
    </row>
    <row r="1356" spans="2:65" s="13" customFormat="1" x14ac:dyDescent="0.3">
      <c r="B1356" s="220"/>
      <c r="C1356" s="221"/>
      <c r="D1356" s="207" t="s">
        <v>162</v>
      </c>
      <c r="E1356" s="232" t="s">
        <v>77</v>
      </c>
      <c r="F1356" s="233" t="s">
        <v>1456</v>
      </c>
      <c r="G1356" s="221"/>
      <c r="H1356" s="234">
        <v>6.3330000000000002</v>
      </c>
      <c r="I1356" s="226"/>
      <c r="J1356" s="221"/>
      <c r="K1356" s="221"/>
      <c r="L1356" s="227"/>
      <c r="M1356" s="228"/>
      <c r="N1356" s="229"/>
      <c r="O1356" s="229"/>
      <c r="P1356" s="229"/>
      <c r="Q1356" s="229"/>
      <c r="R1356" s="229"/>
      <c r="S1356" s="229"/>
      <c r="T1356" s="230"/>
      <c r="AT1356" s="231" t="s">
        <v>162</v>
      </c>
      <c r="AU1356" s="231" t="s">
        <v>90</v>
      </c>
      <c r="AV1356" s="13" t="s">
        <v>90</v>
      </c>
      <c r="AW1356" s="13" t="s">
        <v>41</v>
      </c>
      <c r="AX1356" s="13" t="s">
        <v>79</v>
      </c>
      <c r="AY1356" s="231" t="s">
        <v>151</v>
      </c>
    </row>
    <row r="1357" spans="2:65" s="13" customFormat="1" x14ac:dyDescent="0.3">
      <c r="B1357" s="220"/>
      <c r="C1357" s="221"/>
      <c r="D1357" s="222" t="s">
        <v>162</v>
      </c>
      <c r="E1357" s="223" t="s">
        <v>77</v>
      </c>
      <c r="F1357" s="224" t="s">
        <v>199</v>
      </c>
      <c r="G1357" s="221"/>
      <c r="H1357" s="225">
        <v>7</v>
      </c>
      <c r="I1357" s="226"/>
      <c r="J1357" s="221"/>
      <c r="K1357" s="221"/>
      <c r="L1357" s="227"/>
      <c r="M1357" s="228"/>
      <c r="N1357" s="229"/>
      <c r="O1357" s="229"/>
      <c r="P1357" s="229"/>
      <c r="Q1357" s="229"/>
      <c r="R1357" s="229"/>
      <c r="S1357" s="229"/>
      <c r="T1357" s="230"/>
      <c r="AT1357" s="231" t="s">
        <v>162</v>
      </c>
      <c r="AU1357" s="231" t="s">
        <v>90</v>
      </c>
      <c r="AV1357" s="13" t="s">
        <v>90</v>
      </c>
      <c r="AW1357" s="13" t="s">
        <v>41</v>
      </c>
      <c r="AX1357" s="13" t="s">
        <v>23</v>
      </c>
      <c r="AY1357" s="231" t="s">
        <v>151</v>
      </c>
    </row>
    <row r="1358" spans="2:65" s="1" customFormat="1" ht="31.5" customHeight="1" x14ac:dyDescent="0.3">
      <c r="B1358" s="36"/>
      <c r="C1358" s="247" t="s">
        <v>1457</v>
      </c>
      <c r="D1358" s="247" t="s">
        <v>209</v>
      </c>
      <c r="E1358" s="248" t="s">
        <v>1458</v>
      </c>
      <c r="F1358" s="249" t="s">
        <v>1459</v>
      </c>
      <c r="G1358" s="250" t="s">
        <v>156</v>
      </c>
      <c r="H1358" s="251">
        <v>0.69299999999999995</v>
      </c>
      <c r="I1358" s="252"/>
      <c r="J1358" s="253">
        <f>ROUND(I1358*H1358,2)</f>
        <v>0</v>
      </c>
      <c r="K1358" s="249" t="s">
        <v>157</v>
      </c>
      <c r="L1358" s="254"/>
      <c r="M1358" s="255" t="s">
        <v>77</v>
      </c>
      <c r="N1358" s="256" t="s">
        <v>50</v>
      </c>
      <c r="O1358" s="37"/>
      <c r="P1358" s="204">
        <f>O1358*H1358</f>
        <v>0</v>
      </c>
      <c r="Q1358" s="204">
        <v>1.9199999999999998E-2</v>
      </c>
      <c r="R1358" s="204">
        <f>Q1358*H1358</f>
        <v>1.3305599999999997E-2</v>
      </c>
      <c r="S1358" s="204">
        <v>0</v>
      </c>
      <c r="T1358" s="205">
        <f>S1358*H1358</f>
        <v>0</v>
      </c>
      <c r="AR1358" s="19" t="s">
        <v>437</v>
      </c>
      <c r="AT1358" s="19" t="s">
        <v>209</v>
      </c>
      <c r="AU1358" s="19" t="s">
        <v>90</v>
      </c>
      <c r="AY1358" s="19" t="s">
        <v>151</v>
      </c>
      <c r="BE1358" s="206">
        <f>IF(N1358="základní",J1358,0)</f>
        <v>0</v>
      </c>
      <c r="BF1358" s="206">
        <f>IF(N1358="snížená",J1358,0)</f>
        <v>0</v>
      </c>
      <c r="BG1358" s="206">
        <f>IF(N1358="zákl. přenesená",J1358,0)</f>
        <v>0</v>
      </c>
      <c r="BH1358" s="206">
        <f>IF(N1358="sníž. přenesená",J1358,0)</f>
        <v>0</v>
      </c>
      <c r="BI1358" s="206">
        <f>IF(N1358="nulová",J1358,0)</f>
        <v>0</v>
      </c>
      <c r="BJ1358" s="19" t="s">
        <v>90</v>
      </c>
      <c r="BK1358" s="206">
        <f>ROUND(I1358*H1358,2)</f>
        <v>0</v>
      </c>
      <c r="BL1358" s="19" t="s">
        <v>271</v>
      </c>
      <c r="BM1358" s="19" t="s">
        <v>1460</v>
      </c>
    </row>
    <row r="1359" spans="2:65" s="1" customFormat="1" ht="27" x14ac:dyDescent="0.3">
      <c r="B1359" s="36"/>
      <c r="C1359" s="58"/>
      <c r="D1359" s="207" t="s">
        <v>160</v>
      </c>
      <c r="E1359" s="58"/>
      <c r="F1359" s="208" t="s">
        <v>1461</v>
      </c>
      <c r="G1359" s="58"/>
      <c r="H1359" s="58"/>
      <c r="I1359" s="163"/>
      <c r="J1359" s="58"/>
      <c r="K1359" s="58"/>
      <c r="L1359" s="56"/>
      <c r="M1359" s="73"/>
      <c r="N1359" s="37"/>
      <c r="O1359" s="37"/>
      <c r="P1359" s="37"/>
      <c r="Q1359" s="37"/>
      <c r="R1359" s="37"/>
      <c r="S1359" s="37"/>
      <c r="T1359" s="74"/>
      <c r="AT1359" s="19" t="s">
        <v>160</v>
      </c>
      <c r="AU1359" s="19" t="s">
        <v>90</v>
      </c>
    </row>
    <row r="1360" spans="2:65" s="13" customFormat="1" x14ac:dyDescent="0.3">
      <c r="B1360" s="220"/>
      <c r="C1360" s="221"/>
      <c r="D1360" s="207" t="s">
        <v>162</v>
      </c>
      <c r="E1360" s="232" t="s">
        <v>77</v>
      </c>
      <c r="F1360" s="233" t="s">
        <v>1462</v>
      </c>
      <c r="G1360" s="221"/>
      <c r="H1360" s="234">
        <v>0.63</v>
      </c>
      <c r="I1360" s="226"/>
      <c r="J1360" s="221"/>
      <c r="K1360" s="221"/>
      <c r="L1360" s="227"/>
      <c r="M1360" s="228"/>
      <c r="N1360" s="229"/>
      <c r="O1360" s="229"/>
      <c r="P1360" s="229"/>
      <c r="Q1360" s="229"/>
      <c r="R1360" s="229"/>
      <c r="S1360" s="229"/>
      <c r="T1360" s="230"/>
      <c r="AT1360" s="231" t="s">
        <v>162</v>
      </c>
      <c r="AU1360" s="231" t="s">
        <v>90</v>
      </c>
      <c r="AV1360" s="13" t="s">
        <v>90</v>
      </c>
      <c r="AW1360" s="13" t="s">
        <v>41</v>
      </c>
      <c r="AX1360" s="13" t="s">
        <v>23</v>
      </c>
      <c r="AY1360" s="231" t="s">
        <v>151</v>
      </c>
    </row>
    <row r="1361" spans="2:65" s="13" customFormat="1" x14ac:dyDescent="0.3">
      <c r="B1361" s="220"/>
      <c r="C1361" s="221"/>
      <c r="D1361" s="222" t="s">
        <v>162</v>
      </c>
      <c r="E1361" s="221"/>
      <c r="F1361" s="224" t="s">
        <v>1463</v>
      </c>
      <c r="G1361" s="221"/>
      <c r="H1361" s="225">
        <v>0.69299999999999995</v>
      </c>
      <c r="I1361" s="226"/>
      <c r="J1361" s="221"/>
      <c r="K1361" s="221"/>
      <c r="L1361" s="227"/>
      <c r="M1361" s="228"/>
      <c r="N1361" s="229"/>
      <c r="O1361" s="229"/>
      <c r="P1361" s="229"/>
      <c r="Q1361" s="229"/>
      <c r="R1361" s="229"/>
      <c r="S1361" s="229"/>
      <c r="T1361" s="230"/>
      <c r="AT1361" s="231" t="s">
        <v>162</v>
      </c>
      <c r="AU1361" s="231" t="s">
        <v>90</v>
      </c>
      <c r="AV1361" s="13" t="s">
        <v>90</v>
      </c>
      <c r="AW1361" s="13" t="s">
        <v>4</v>
      </c>
      <c r="AX1361" s="13" t="s">
        <v>23</v>
      </c>
      <c r="AY1361" s="231" t="s">
        <v>151</v>
      </c>
    </row>
    <row r="1362" spans="2:65" s="1" customFormat="1" ht="22.5" customHeight="1" x14ac:dyDescent="0.3">
      <c r="B1362" s="36"/>
      <c r="C1362" s="195" t="s">
        <v>1464</v>
      </c>
      <c r="D1362" s="195" t="s">
        <v>153</v>
      </c>
      <c r="E1362" s="196" t="s">
        <v>1465</v>
      </c>
      <c r="F1362" s="197" t="s">
        <v>1466</v>
      </c>
      <c r="G1362" s="198" t="s">
        <v>156</v>
      </c>
      <c r="H1362" s="199">
        <v>65.998999999999995</v>
      </c>
      <c r="I1362" s="200"/>
      <c r="J1362" s="201">
        <f>ROUND(I1362*H1362,2)</f>
        <v>0</v>
      </c>
      <c r="K1362" s="197" t="s">
        <v>157</v>
      </c>
      <c r="L1362" s="56"/>
      <c r="M1362" s="202" t="s">
        <v>77</v>
      </c>
      <c r="N1362" s="203" t="s">
        <v>50</v>
      </c>
      <c r="O1362" s="37"/>
      <c r="P1362" s="204">
        <f>O1362*H1362</f>
        <v>0</v>
      </c>
      <c r="Q1362" s="204">
        <v>2.9999999999999997E-4</v>
      </c>
      <c r="R1362" s="204">
        <f>Q1362*H1362</f>
        <v>1.9799699999999996E-2</v>
      </c>
      <c r="S1362" s="204">
        <v>0</v>
      </c>
      <c r="T1362" s="205">
        <f>S1362*H1362</f>
        <v>0</v>
      </c>
      <c r="AR1362" s="19" t="s">
        <v>271</v>
      </c>
      <c r="AT1362" s="19" t="s">
        <v>153</v>
      </c>
      <c r="AU1362" s="19" t="s">
        <v>90</v>
      </c>
      <c r="AY1362" s="19" t="s">
        <v>151</v>
      </c>
      <c r="BE1362" s="206">
        <f>IF(N1362="základní",J1362,0)</f>
        <v>0</v>
      </c>
      <c r="BF1362" s="206">
        <f>IF(N1362="snížená",J1362,0)</f>
        <v>0</v>
      </c>
      <c r="BG1362" s="206">
        <f>IF(N1362="zákl. přenesená",J1362,0)</f>
        <v>0</v>
      </c>
      <c r="BH1362" s="206">
        <f>IF(N1362="sníž. přenesená",J1362,0)</f>
        <v>0</v>
      </c>
      <c r="BI1362" s="206">
        <f>IF(N1362="nulová",J1362,0)</f>
        <v>0</v>
      </c>
      <c r="BJ1362" s="19" t="s">
        <v>90</v>
      </c>
      <c r="BK1362" s="206">
        <f>ROUND(I1362*H1362,2)</f>
        <v>0</v>
      </c>
      <c r="BL1362" s="19" t="s">
        <v>271</v>
      </c>
      <c r="BM1362" s="19" t="s">
        <v>1467</v>
      </c>
    </row>
    <row r="1363" spans="2:65" s="1" customFormat="1" x14ac:dyDescent="0.3">
      <c r="B1363" s="36"/>
      <c r="C1363" s="58"/>
      <c r="D1363" s="207" t="s">
        <v>160</v>
      </c>
      <c r="E1363" s="58"/>
      <c r="F1363" s="208" t="s">
        <v>1468</v>
      </c>
      <c r="G1363" s="58"/>
      <c r="H1363" s="58"/>
      <c r="I1363" s="163"/>
      <c r="J1363" s="58"/>
      <c r="K1363" s="58"/>
      <c r="L1363" s="56"/>
      <c r="M1363" s="73"/>
      <c r="N1363" s="37"/>
      <c r="O1363" s="37"/>
      <c r="P1363" s="37"/>
      <c r="Q1363" s="37"/>
      <c r="R1363" s="37"/>
      <c r="S1363" s="37"/>
      <c r="T1363" s="74"/>
      <c r="AT1363" s="19" t="s">
        <v>160</v>
      </c>
      <c r="AU1363" s="19" t="s">
        <v>90</v>
      </c>
    </row>
    <row r="1364" spans="2:65" s="12" customFormat="1" x14ac:dyDescent="0.3">
      <c r="B1364" s="209"/>
      <c r="C1364" s="210"/>
      <c r="D1364" s="207" t="s">
        <v>162</v>
      </c>
      <c r="E1364" s="211" t="s">
        <v>77</v>
      </c>
      <c r="F1364" s="212" t="s">
        <v>651</v>
      </c>
      <c r="G1364" s="210"/>
      <c r="H1364" s="213" t="s">
        <v>77</v>
      </c>
      <c r="I1364" s="214"/>
      <c r="J1364" s="210"/>
      <c r="K1364" s="210"/>
      <c r="L1364" s="215"/>
      <c r="M1364" s="216"/>
      <c r="N1364" s="217"/>
      <c r="O1364" s="217"/>
      <c r="P1364" s="217"/>
      <c r="Q1364" s="217"/>
      <c r="R1364" s="217"/>
      <c r="S1364" s="217"/>
      <c r="T1364" s="218"/>
      <c r="AT1364" s="219" t="s">
        <v>162</v>
      </c>
      <c r="AU1364" s="219" t="s">
        <v>90</v>
      </c>
      <c r="AV1364" s="12" t="s">
        <v>23</v>
      </c>
      <c r="AW1364" s="12" t="s">
        <v>41</v>
      </c>
      <c r="AX1364" s="12" t="s">
        <v>79</v>
      </c>
      <c r="AY1364" s="219" t="s">
        <v>151</v>
      </c>
    </row>
    <row r="1365" spans="2:65" s="12" customFormat="1" ht="27" x14ac:dyDescent="0.3">
      <c r="B1365" s="209"/>
      <c r="C1365" s="210"/>
      <c r="D1365" s="207" t="s">
        <v>162</v>
      </c>
      <c r="E1365" s="211" t="s">
        <v>77</v>
      </c>
      <c r="F1365" s="212" t="s">
        <v>950</v>
      </c>
      <c r="G1365" s="210"/>
      <c r="H1365" s="213" t="s">
        <v>77</v>
      </c>
      <c r="I1365" s="214"/>
      <c r="J1365" s="210"/>
      <c r="K1365" s="210"/>
      <c r="L1365" s="215"/>
      <c r="M1365" s="216"/>
      <c r="N1365" s="217"/>
      <c r="O1365" s="217"/>
      <c r="P1365" s="217"/>
      <c r="Q1365" s="217"/>
      <c r="R1365" s="217"/>
      <c r="S1365" s="217"/>
      <c r="T1365" s="218"/>
      <c r="AT1365" s="219" t="s">
        <v>162</v>
      </c>
      <c r="AU1365" s="219" t="s">
        <v>90</v>
      </c>
      <c r="AV1365" s="12" t="s">
        <v>23</v>
      </c>
      <c r="AW1365" s="12" t="s">
        <v>41</v>
      </c>
      <c r="AX1365" s="12" t="s">
        <v>79</v>
      </c>
      <c r="AY1365" s="219" t="s">
        <v>151</v>
      </c>
    </row>
    <row r="1366" spans="2:65" s="12" customFormat="1" x14ac:dyDescent="0.3">
      <c r="B1366" s="209"/>
      <c r="C1366" s="210"/>
      <c r="D1366" s="207" t="s">
        <v>162</v>
      </c>
      <c r="E1366" s="211" t="s">
        <v>77</v>
      </c>
      <c r="F1366" s="212" t="s">
        <v>951</v>
      </c>
      <c r="G1366" s="210"/>
      <c r="H1366" s="213" t="s">
        <v>77</v>
      </c>
      <c r="I1366" s="214"/>
      <c r="J1366" s="210"/>
      <c r="K1366" s="210"/>
      <c r="L1366" s="215"/>
      <c r="M1366" s="216"/>
      <c r="N1366" s="217"/>
      <c r="O1366" s="217"/>
      <c r="P1366" s="217"/>
      <c r="Q1366" s="217"/>
      <c r="R1366" s="217"/>
      <c r="S1366" s="217"/>
      <c r="T1366" s="218"/>
      <c r="AT1366" s="219" t="s">
        <v>162</v>
      </c>
      <c r="AU1366" s="219" t="s">
        <v>90</v>
      </c>
      <c r="AV1366" s="12" t="s">
        <v>23</v>
      </c>
      <c r="AW1366" s="12" t="s">
        <v>41</v>
      </c>
      <c r="AX1366" s="12" t="s">
        <v>79</v>
      </c>
      <c r="AY1366" s="219" t="s">
        <v>151</v>
      </c>
    </row>
    <row r="1367" spans="2:65" s="12" customFormat="1" x14ac:dyDescent="0.3">
      <c r="B1367" s="209"/>
      <c r="C1367" s="210"/>
      <c r="D1367" s="207" t="s">
        <v>162</v>
      </c>
      <c r="E1367" s="211" t="s">
        <v>77</v>
      </c>
      <c r="F1367" s="212" t="s">
        <v>889</v>
      </c>
      <c r="G1367" s="210"/>
      <c r="H1367" s="213" t="s">
        <v>77</v>
      </c>
      <c r="I1367" s="214"/>
      <c r="J1367" s="210"/>
      <c r="K1367" s="210"/>
      <c r="L1367" s="215"/>
      <c r="M1367" s="216"/>
      <c r="N1367" s="217"/>
      <c r="O1367" s="217"/>
      <c r="P1367" s="217"/>
      <c r="Q1367" s="217"/>
      <c r="R1367" s="217"/>
      <c r="S1367" s="217"/>
      <c r="T1367" s="218"/>
      <c r="AT1367" s="219" t="s">
        <v>162</v>
      </c>
      <c r="AU1367" s="219" t="s">
        <v>90</v>
      </c>
      <c r="AV1367" s="12" t="s">
        <v>23</v>
      </c>
      <c r="AW1367" s="12" t="s">
        <v>41</v>
      </c>
      <c r="AX1367" s="12" t="s">
        <v>79</v>
      </c>
      <c r="AY1367" s="219" t="s">
        <v>151</v>
      </c>
    </row>
    <row r="1368" spans="2:65" s="13" customFormat="1" x14ac:dyDescent="0.3">
      <c r="B1368" s="220"/>
      <c r="C1368" s="221"/>
      <c r="D1368" s="207" t="s">
        <v>162</v>
      </c>
      <c r="E1368" s="232" t="s">
        <v>77</v>
      </c>
      <c r="F1368" s="233" t="s">
        <v>1198</v>
      </c>
      <c r="G1368" s="221"/>
      <c r="H1368" s="234">
        <v>5.67</v>
      </c>
      <c r="I1368" s="226"/>
      <c r="J1368" s="221"/>
      <c r="K1368" s="221"/>
      <c r="L1368" s="227"/>
      <c r="M1368" s="228"/>
      <c r="N1368" s="229"/>
      <c r="O1368" s="229"/>
      <c r="P1368" s="229"/>
      <c r="Q1368" s="229"/>
      <c r="R1368" s="229"/>
      <c r="S1368" s="229"/>
      <c r="T1368" s="230"/>
      <c r="AT1368" s="231" t="s">
        <v>162</v>
      </c>
      <c r="AU1368" s="231" t="s">
        <v>90</v>
      </c>
      <c r="AV1368" s="13" t="s">
        <v>90</v>
      </c>
      <c r="AW1368" s="13" t="s">
        <v>41</v>
      </c>
      <c r="AX1368" s="13" t="s">
        <v>79</v>
      </c>
      <c r="AY1368" s="231" t="s">
        <v>151</v>
      </c>
    </row>
    <row r="1369" spans="2:65" s="12" customFormat="1" x14ac:dyDescent="0.3">
      <c r="B1369" s="209"/>
      <c r="C1369" s="210"/>
      <c r="D1369" s="207" t="s">
        <v>162</v>
      </c>
      <c r="E1369" s="211" t="s">
        <v>77</v>
      </c>
      <c r="F1369" s="212" t="s">
        <v>1455</v>
      </c>
      <c r="G1369" s="210"/>
      <c r="H1369" s="213" t="s">
        <v>77</v>
      </c>
      <c r="I1369" s="214"/>
      <c r="J1369" s="210"/>
      <c r="K1369" s="210"/>
      <c r="L1369" s="215"/>
      <c r="M1369" s="216"/>
      <c r="N1369" s="217"/>
      <c r="O1369" s="217"/>
      <c r="P1369" s="217"/>
      <c r="Q1369" s="217"/>
      <c r="R1369" s="217"/>
      <c r="S1369" s="217"/>
      <c r="T1369" s="218"/>
      <c r="AT1369" s="219" t="s">
        <v>162</v>
      </c>
      <c r="AU1369" s="219" t="s">
        <v>90</v>
      </c>
      <c r="AV1369" s="12" t="s">
        <v>23</v>
      </c>
      <c r="AW1369" s="12" t="s">
        <v>41</v>
      </c>
      <c r="AX1369" s="12" t="s">
        <v>79</v>
      </c>
      <c r="AY1369" s="219" t="s">
        <v>151</v>
      </c>
    </row>
    <row r="1370" spans="2:65" s="13" customFormat="1" x14ac:dyDescent="0.3">
      <c r="B1370" s="220"/>
      <c r="C1370" s="221"/>
      <c r="D1370" s="207" t="s">
        <v>162</v>
      </c>
      <c r="E1370" s="232" t="s">
        <v>77</v>
      </c>
      <c r="F1370" s="233" t="s">
        <v>1462</v>
      </c>
      <c r="G1370" s="221"/>
      <c r="H1370" s="234">
        <v>0.63</v>
      </c>
      <c r="I1370" s="226"/>
      <c r="J1370" s="221"/>
      <c r="K1370" s="221"/>
      <c r="L1370" s="227"/>
      <c r="M1370" s="228"/>
      <c r="N1370" s="229"/>
      <c r="O1370" s="229"/>
      <c r="P1370" s="229"/>
      <c r="Q1370" s="229"/>
      <c r="R1370" s="229"/>
      <c r="S1370" s="229"/>
      <c r="T1370" s="230"/>
      <c r="AT1370" s="231" t="s">
        <v>162</v>
      </c>
      <c r="AU1370" s="231" t="s">
        <v>90</v>
      </c>
      <c r="AV1370" s="13" t="s">
        <v>90</v>
      </c>
      <c r="AW1370" s="13" t="s">
        <v>41</v>
      </c>
      <c r="AX1370" s="13" t="s">
        <v>79</v>
      </c>
      <c r="AY1370" s="231" t="s">
        <v>151</v>
      </c>
    </row>
    <row r="1371" spans="2:65" s="12" customFormat="1" x14ac:dyDescent="0.3">
      <c r="B1371" s="209"/>
      <c r="C1371" s="210"/>
      <c r="D1371" s="207" t="s">
        <v>162</v>
      </c>
      <c r="E1371" s="211" t="s">
        <v>77</v>
      </c>
      <c r="F1371" s="212" t="s">
        <v>753</v>
      </c>
      <c r="G1371" s="210"/>
      <c r="H1371" s="213" t="s">
        <v>77</v>
      </c>
      <c r="I1371" s="214"/>
      <c r="J1371" s="210"/>
      <c r="K1371" s="210"/>
      <c r="L1371" s="215"/>
      <c r="M1371" s="216"/>
      <c r="N1371" s="217"/>
      <c r="O1371" s="217"/>
      <c r="P1371" s="217"/>
      <c r="Q1371" s="217"/>
      <c r="R1371" s="217"/>
      <c r="S1371" s="217"/>
      <c r="T1371" s="218"/>
      <c r="AT1371" s="219" t="s">
        <v>162</v>
      </c>
      <c r="AU1371" s="219" t="s">
        <v>90</v>
      </c>
      <c r="AV1371" s="12" t="s">
        <v>23</v>
      </c>
      <c r="AW1371" s="12" t="s">
        <v>41</v>
      </c>
      <c r="AX1371" s="12" t="s">
        <v>79</v>
      </c>
      <c r="AY1371" s="219" t="s">
        <v>151</v>
      </c>
    </row>
    <row r="1372" spans="2:65" s="13" customFormat="1" x14ac:dyDescent="0.3">
      <c r="B1372" s="220"/>
      <c r="C1372" s="221"/>
      <c r="D1372" s="207" t="s">
        <v>162</v>
      </c>
      <c r="E1372" s="232" t="s">
        <v>77</v>
      </c>
      <c r="F1372" s="233" t="s">
        <v>1048</v>
      </c>
      <c r="G1372" s="221"/>
      <c r="H1372" s="234">
        <v>52</v>
      </c>
      <c r="I1372" s="226"/>
      <c r="J1372" s="221"/>
      <c r="K1372" s="221"/>
      <c r="L1372" s="227"/>
      <c r="M1372" s="228"/>
      <c r="N1372" s="229"/>
      <c r="O1372" s="229"/>
      <c r="P1372" s="229"/>
      <c r="Q1372" s="229"/>
      <c r="R1372" s="229"/>
      <c r="S1372" s="229"/>
      <c r="T1372" s="230"/>
      <c r="AT1372" s="231" t="s">
        <v>162</v>
      </c>
      <c r="AU1372" s="231" t="s">
        <v>90</v>
      </c>
      <c r="AV1372" s="13" t="s">
        <v>90</v>
      </c>
      <c r="AW1372" s="13" t="s">
        <v>41</v>
      </c>
      <c r="AX1372" s="13" t="s">
        <v>79</v>
      </c>
      <c r="AY1372" s="231" t="s">
        <v>151</v>
      </c>
    </row>
    <row r="1373" spans="2:65" s="12" customFormat="1" x14ac:dyDescent="0.3">
      <c r="B1373" s="209"/>
      <c r="C1373" s="210"/>
      <c r="D1373" s="207" t="s">
        <v>162</v>
      </c>
      <c r="E1373" s="211" t="s">
        <v>77</v>
      </c>
      <c r="F1373" s="212" t="s">
        <v>1469</v>
      </c>
      <c r="G1373" s="210"/>
      <c r="H1373" s="213" t="s">
        <v>77</v>
      </c>
      <c r="I1373" s="214"/>
      <c r="J1373" s="210"/>
      <c r="K1373" s="210"/>
      <c r="L1373" s="215"/>
      <c r="M1373" s="216"/>
      <c r="N1373" s="217"/>
      <c r="O1373" s="217"/>
      <c r="P1373" s="217"/>
      <c r="Q1373" s="217"/>
      <c r="R1373" s="217"/>
      <c r="S1373" s="217"/>
      <c r="T1373" s="218"/>
      <c r="AT1373" s="219" t="s">
        <v>162</v>
      </c>
      <c r="AU1373" s="219" t="s">
        <v>90</v>
      </c>
      <c r="AV1373" s="12" t="s">
        <v>23</v>
      </c>
      <c r="AW1373" s="12" t="s">
        <v>41</v>
      </c>
      <c r="AX1373" s="12" t="s">
        <v>79</v>
      </c>
      <c r="AY1373" s="219" t="s">
        <v>151</v>
      </c>
    </row>
    <row r="1374" spans="2:65" s="13" customFormat="1" x14ac:dyDescent="0.3">
      <c r="B1374" s="220"/>
      <c r="C1374" s="221"/>
      <c r="D1374" s="207" t="s">
        <v>162</v>
      </c>
      <c r="E1374" s="232" t="s">
        <v>77</v>
      </c>
      <c r="F1374" s="233" t="s">
        <v>1470</v>
      </c>
      <c r="G1374" s="221"/>
      <c r="H1374" s="234">
        <v>7.6989999999999998</v>
      </c>
      <c r="I1374" s="226"/>
      <c r="J1374" s="221"/>
      <c r="K1374" s="221"/>
      <c r="L1374" s="227"/>
      <c r="M1374" s="228"/>
      <c r="N1374" s="229"/>
      <c r="O1374" s="229"/>
      <c r="P1374" s="229"/>
      <c r="Q1374" s="229"/>
      <c r="R1374" s="229"/>
      <c r="S1374" s="229"/>
      <c r="T1374" s="230"/>
      <c r="AT1374" s="231" t="s">
        <v>162</v>
      </c>
      <c r="AU1374" s="231" t="s">
        <v>90</v>
      </c>
      <c r="AV1374" s="13" t="s">
        <v>90</v>
      </c>
      <c r="AW1374" s="13" t="s">
        <v>41</v>
      </c>
      <c r="AX1374" s="13" t="s">
        <v>79</v>
      </c>
      <c r="AY1374" s="231" t="s">
        <v>151</v>
      </c>
    </row>
    <row r="1375" spans="2:65" s="14" customFormat="1" x14ac:dyDescent="0.3">
      <c r="B1375" s="235"/>
      <c r="C1375" s="236"/>
      <c r="D1375" s="222" t="s">
        <v>162</v>
      </c>
      <c r="E1375" s="237" t="s">
        <v>77</v>
      </c>
      <c r="F1375" s="238" t="s">
        <v>174</v>
      </c>
      <c r="G1375" s="236"/>
      <c r="H1375" s="239">
        <v>65.998999999999995</v>
      </c>
      <c r="I1375" s="240"/>
      <c r="J1375" s="236"/>
      <c r="K1375" s="236"/>
      <c r="L1375" s="241"/>
      <c r="M1375" s="242"/>
      <c r="N1375" s="243"/>
      <c r="O1375" s="243"/>
      <c r="P1375" s="243"/>
      <c r="Q1375" s="243"/>
      <c r="R1375" s="243"/>
      <c r="S1375" s="243"/>
      <c r="T1375" s="244"/>
      <c r="AT1375" s="245" t="s">
        <v>162</v>
      </c>
      <c r="AU1375" s="245" t="s">
        <v>90</v>
      </c>
      <c r="AV1375" s="14" t="s">
        <v>158</v>
      </c>
      <c r="AW1375" s="14" t="s">
        <v>41</v>
      </c>
      <c r="AX1375" s="14" t="s">
        <v>23</v>
      </c>
      <c r="AY1375" s="245" t="s">
        <v>151</v>
      </c>
    </row>
    <row r="1376" spans="2:65" s="1" customFormat="1" ht="22.5" customHeight="1" x14ac:dyDescent="0.3">
      <c r="B1376" s="36"/>
      <c r="C1376" s="195" t="s">
        <v>1471</v>
      </c>
      <c r="D1376" s="195" t="s">
        <v>153</v>
      </c>
      <c r="E1376" s="196" t="s">
        <v>1472</v>
      </c>
      <c r="F1376" s="197" t="s">
        <v>1473</v>
      </c>
      <c r="G1376" s="198" t="s">
        <v>252</v>
      </c>
      <c r="H1376" s="199">
        <v>85.38</v>
      </c>
      <c r="I1376" s="200"/>
      <c r="J1376" s="201">
        <f>ROUND(I1376*H1376,2)</f>
        <v>0</v>
      </c>
      <c r="K1376" s="197" t="s">
        <v>157</v>
      </c>
      <c r="L1376" s="56"/>
      <c r="M1376" s="202" t="s">
        <v>77</v>
      </c>
      <c r="N1376" s="203" t="s">
        <v>50</v>
      </c>
      <c r="O1376" s="37"/>
      <c r="P1376" s="204">
        <f>O1376*H1376</f>
        <v>0</v>
      </c>
      <c r="Q1376" s="204">
        <v>3.0000000000000001E-5</v>
      </c>
      <c r="R1376" s="204">
        <f>Q1376*H1376</f>
        <v>2.5614000000000001E-3</v>
      </c>
      <c r="S1376" s="204">
        <v>0</v>
      </c>
      <c r="T1376" s="205">
        <f>S1376*H1376</f>
        <v>0</v>
      </c>
      <c r="AR1376" s="19" t="s">
        <v>271</v>
      </c>
      <c r="AT1376" s="19" t="s">
        <v>153</v>
      </c>
      <c r="AU1376" s="19" t="s">
        <v>90</v>
      </c>
      <c r="AY1376" s="19" t="s">
        <v>151</v>
      </c>
      <c r="BE1376" s="206">
        <f>IF(N1376="základní",J1376,0)</f>
        <v>0</v>
      </c>
      <c r="BF1376" s="206">
        <f>IF(N1376="snížená",J1376,0)</f>
        <v>0</v>
      </c>
      <c r="BG1376" s="206">
        <f>IF(N1376="zákl. přenesená",J1376,0)</f>
        <v>0</v>
      </c>
      <c r="BH1376" s="206">
        <f>IF(N1376="sníž. přenesená",J1376,0)</f>
        <v>0</v>
      </c>
      <c r="BI1376" s="206">
        <f>IF(N1376="nulová",J1376,0)</f>
        <v>0</v>
      </c>
      <c r="BJ1376" s="19" t="s">
        <v>90</v>
      </c>
      <c r="BK1376" s="206">
        <f>ROUND(I1376*H1376,2)</f>
        <v>0</v>
      </c>
      <c r="BL1376" s="19" t="s">
        <v>271</v>
      </c>
      <c r="BM1376" s="19" t="s">
        <v>1474</v>
      </c>
    </row>
    <row r="1377" spans="2:65" s="1" customFormat="1" x14ac:dyDescent="0.3">
      <c r="B1377" s="36"/>
      <c r="C1377" s="58"/>
      <c r="D1377" s="207" t="s">
        <v>160</v>
      </c>
      <c r="E1377" s="58"/>
      <c r="F1377" s="208" t="s">
        <v>1475</v>
      </c>
      <c r="G1377" s="58"/>
      <c r="H1377" s="58"/>
      <c r="I1377" s="163"/>
      <c r="J1377" s="58"/>
      <c r="K1377" s="58"/>
      <c r="L1377" s="56"/>
      <c r="M1377" s="73"/>
      <c r="N1377" s="37"/>
      <c r="O1377" s="37"/>
      <c r="P1377" s="37"/>
      <c r="Q1377" s="37"/>
      <c r="R1377" s="37"/>
      <c r="S1377" s="37"/>
      <c r="T1377" s="74"/>
      <c r="AT1377" s="19" t="s">
        <v>160</v>
      </c>
      <c r="AU1377" s="19" t="s">
        <v>90</v>
      </c>
    </row>
    <row r="1378" spans="2:65" s="12" customFormat="1" x14ac:dyDescent="0.3">
      <c r="B1378" s="209"/>
      <c r="C1378" s="210"/>
      <c r="D1378" s="207" t="s">
        <v>162</v>
      </c>
      <c r="E1378" s="211" t="s">
        <v>77</v>
      </c>
      <c r="F1378" s="212" t="s">
        <v>738</v>
      </c>
      <c r="G1378" s="210"/>
      <c r="H1378" s="213" t="s">
        <v>77</v>
      </c>
      <c r="I1378" s="214"/>
      <c r="J1378" s="210"/>
      <c r="K1378" s="210"/>
      <c r="L1378" s="215"/>
      <c r="M1378" s="216"/>
      <c r="N1378" s="217"/>
      <c r="O1378" s="217"/>
      <c r="P1378" s="217"/>
      <c r="Q1378" s="217"/>
      <c r="R1378" s="217"/>
      <c r="S1378" s="217"/>
      <c r="T1378" s="218"/>
      <c r="AT1378" s="219" t="s">
        <v>162</v>
      </c>
      <c r="AU1378" s="219" t="s">
        <v>90</v>
      </c>
      <c r="AV1378" s="12" t="s">
        <v>23</v>
      </c>
      <c r="AW1378" s="12" t="s">
        <v>41</v>
      </c>
      <c r="AX1378" s="12" t="s">
        <v>79</v>
      </c>
      <c r="AY1378" s="219" t="s">
        <v>151</v>
      </c>
    </row>
    <row r="1379" spans="2:65" s="12" customFormat="1" ht="27" x14ac:dyDescent="0.3">
      <c r="B1379" s="209"/>
      <c r="C1379" s="210"/>
      <c r="D1379" s="207" t="s">
        <v>162</v>
      </c>
      <c r="E1379" s="211" t="s">
        <v>77</v>
      </c>
      <c r="F1379" s="212" t="s">
        <v>950</v>
      </c>
      <c r="G1379" s="210"/>
      <c r="H1379" s="213" t="s">
        <v>77</v>
      </c>
      <c r="I1379" s="214"/>
      <c r="J1379" s="210"/>
      <c r="K1379" s="210"/>
      <c r="L1379" s="215"/>
      <c r="M1379" s="216"/>
      <c r="N1379" s="217"/>
      <c r="O1379" s="217"/>
      <c r="P1379" s="217"/>
      <c r="Q1379" s="217"/>
      <c r="R1379" s="217"/>
      <c r="S1379" s="217"/>
      <c r="T1379" s="218"/>
      <c r="AT1379" s="219" t="s">
        <v>162</v>
      </c>
      <c r="AU1379" s="219" t="s">
        <v>90</v>
      </c>
      <c r="AV1379" s="12" t="s">
        <v>23</v>
      </c>
      <c r="AW1379" s="12" t="s">
        <v>41</v>
      </c>
      <c r="AX1379" s="12" t="s">
        <v>79</v>
      </c>
      <c r="AY1379" s="219" t="s">
        <v>151</v>
      </c>
    </row>
    <row r="1380" spans="2:65" s="12" customFormat="1" x14ac:dyDescent="0.3">
      <c r="B1380" s="209"/>
      <c r="C1380" s="210"/>
      <c r="D1380" s="207" t="s">
        <v>162</v>
      </c>
      <c r="E1380" s="211" t="s">
        <v>77</v>
      </c>
      <c r="F1380" s="212" t="s">
        <v>951</v>
      </c>
      <c r="G1380" s="210"/>
      <c r="H1380" s="213" t="s">
        <v>77</v>
      </c>
      <c r="I1380" s="214"/>
      <c r="J1380" s="210"/>
      <c r="K1380" s="210"/>
      <c r="L1380" s="215"/>
      <c r="M1380" s="216"/>
      <c r="N1380" s="217"/>
      <c r="O1380" s="217"/>
      <c r="P1380" s="217"/>
      <c r="Q1380" s="217"/>
      <c r="R1380" s="217"/>
      <c r="S1380" s="217"/>
      <c r="T1380" s="218"/>
      <c r="AT1380" s="219" t="s">
        <v>162</v>
      </c>
      <c r="AU1380" s="219" t="s">
        <v>90</v>
      </c>
      <c r="AV1380" s="12" t="s">
        <v>23</v>
      </c>
      <c r="AW1380" s="12" t="s">
        <v>41</v>
      </c>
      <c r="AX1380" s="12" t="s">
        <v>79</v>
      </c>
      <c r="AY1380" s="219" t="s">
        <v>151</v>
      </c>
    </row>
    <row r="1381" spans="2:65" s="12" customFormat="1" x14ac:dyDescent="0.3">
      <c r="B1381" s="209"/>
      <c r="C1381" s="210"/>
      <c r="D1381" s="207" t="s">
        <v>162</v>
      </c>
      <c r="E1381" s="211" t="s">
        <v>77</v>
      </c>
      <c r="F1381" s="212" t="s">
        <v>889</v>
      </c>
      <c r="G1381" s="210"/>
      <c r="H1381" s="213" t="s">
        <v>77</v>
      </c>
      <c r="I1381" s="214"/>
      <c r="J1381" s="210"/>
      <c r="K1381" s="210"/>
      <c r="L1381" s="215"/>
      <c r="M1381" s="216"/>
      <c r="N1381" s="217"/>
      <c r="O1381" s="217"/>
      <c r="P1381" s="217"/>
      <c r="Q1381" s="217"/>
      <c r="R1381" s="217"/>
      <c r="S1381" s="217"/>
      <c r="T1381" s="218"/>
      <c r="AT1381" s="219" t="s">
        <v>162</v>
      </c>
      <c r="AU1381" s="219" t="s">
        <v>90</v>
      </c>
      <c r="AV1381" s="12" t="s">
        <v>23</v>
      </c>
      <c r="AW1381" s="12" t="s">
        <v>41</v>
      </c>
      <c r="AX1381" s="12" t="s">
        <v>79</v>
      </c>
      <c r="AY1381" s="219" t="s">
        <v>151</v>
      </c>
    </row>
    <row r="1382" spans="2:65" s="13" customFormat="1" x14ac:dyDescent="0.3">
      <c r="B1382" s="220"/>
      <c r="C1382" s="221"/>
      <c r="D1382" s="207" t="s">
        <v>162</v>
      </c>
      <c r="E1382" s="232" t="s">
        <v>77</v>
      </c>
      <c r="F1382" s="233" t="s">
        <v>1117</v>
      </c>
      <c r="G1382" s="221"/>
      <c r="H1382" s="234">
        <v>3.78</v>
      </c>
      <c r="I1382" s="226"/>
      <c r="J1382" s="221"/>
      <c r="K1382" s="221"/>
      <c r="L1382" s="227"/>
      <c r="M1382" s="228"/>
      <c r="N1382" s="229"/>
      <c r="O1382" s="229"/>
      <c r="P1382" s="229"/>
      <c r="Q1382" s="229"/>
      <c r="R1382" s="229"/>
      <c r="S1382" s="229"/>
      <c r="T1382" s="230"/>
      <c r="AT1382" s="231" t="s">
        <v>162</v>
      </c>
      <c r="AU1382" s="231" t="s">
        <v>90</v>
      </c>
      <c r="AV1382" s="13" t="s">
        <v>90</v>
      </c>
      <c r="AW1382" s="13" t="s">
        <v>41</v>
      </c>
      <c r="AX1382" s="13" t="s">
        <v>79</v>
      </c>
      <c r="AY1382" s="231" t="s">
        <v>151</v>
      </c>
    </row>
    <row r="1383" spans="2:65" s="12" customFormat="1" x14ac:dyDescent="0.3">
      <c r="B1383" s="209"/>
      <c r="C1383" s="210"/>
      <c r="D1383" s="207" t="s">
        <v>162</v>
      </c>
      <c r="E1383" s="211" t="s">
        <v>77</v>
      </c>
      <c r="F1383" s="212" t="s">
        <v>753</v>
      </c>
      <c r="G1383" s="210"/>
      <c r="H1383" s="213" t="s">
        <v>77</v>
      </c>
      <c r="I1383" s="214"/>
      <c r="J1383" s="210"/>
      <c r="K1383" s="210"/>
      <c r="L1383" s="215"/>
      <c r="M1383" s="216"/>
      <c r="N1383" s="217"/>
      <c r="O1383" s="217"/>
      <c r="P1383" s="217"/>
      <c r="Q1383" s="217"/>
      <c r="R1383" s="217"/>
      <c r="S1383" s="217"/>
      <c r="T1383" s="218"/>
      <c r="AT1383" s="219" t="s">
        <v>162</v>
      </c>
      <c r="AU1383" s="219" t="s">
        <v>90</v>
      </c>
      <c r="AV1383" s="12" t="s">
        <v>23</v>
      </c>
      <c r="AW1383" s="12" t="s">
        <v>41</v>
      </c>
      <c r="AX1383" s="12" t="s">
        <v>79</v>
      </c>
      <c r="AY1383" s="219" t="s">
        <v>151</v>
      </c>
    </row>
    <row r="1384" spans="2:65" s="13" customFormat="1" x14ac:dyDescent="0.3">
      <c r="B1384" s="220"/>
      <c r="C1384" s="221"/>
      <c r="D1384" s="207" t="s">
        <v>162</v>
      </c>
      <c r="E1384" s="232" t="s">
        <v>77</v>
      </c>
      <c r="F1384" s="233" t="s">
        <v>1430</v>
      </c>
      <c r="G1384" s="221"/>
      <c r="H1384" s="234">
        <v>81.599999999999994</v>
      </c>
      <c r="I1384" s="226"/>
      <c r="J1384" s="221"/>
      <c r="K1384" s="221"/>
      <c r="L1384" s="227"/>
      <c r="M1384" s="228"/>
      <c r="N1384" s="229"/>
      <c r="O1384" s="229"/>
      <c r="P1384" s="229"/>
      <c r="Q1384" s="229"/>
      <c r="R1384" s="229"/>
      <c r="S1384" s="229"/>
      <c r="T1384" s="230"/>
      <c r="AT1384" s="231" t="s">
        <v>162</v>
      </c>
      <c r="AU1384" s="231" t="s">
        <v>90</v>
      </c>
      <c r="AV1384" s="13" t="s">
        <v>90</v>
      </c>
      <c r="AW1384" s="13" t="s">
        <v>41</v>
      </c>
      <c r="AX1384" s="13" t="s">
        <v>79</v>
      </c>
      <c r="AY1384" s="231" t="s">
        <v>151</v>
      </c>
    </row>
    <row r="1385" spans="2:65" s="14" customFormat="1" x14ac:dyDescent="0.3">
      <c r="B1385" s="235"/>
      <c r="C1385" s="236"/>
      <c r="D1385" s="222" t="s">
        <v>162</v>
      </c>
      <c r="E1385" s="237" t="s">
        <v>77</v>
      </c>
      <c r="F1385" s="238" t="s">
        <v>174</v>
      </c>
      <c r="G1385" s="236"/>
      <c r="H1385" s="239">
        <v>85.38</v>
      </c>
      <c r="I1385" s="240"/>
      <c r="J1385" s="236"/>
      <c r="K1385" s="236"/>
      <c r="L1385" s="241"/>
      <c r="M1385" s="242"/>
      <c r="N1385" s="243"/>
      <c r="O1385" s="243"/>
      <c r="P1385" s="243"/>
      <c r="Q1385" s="243"/>
      <c r="R1385" s="243"/>
      <c r="S1385" s="243"/>
      <c r="T1385" s="244"/>
      <c r="AT1385" s="245" t="s">
        <v>162</v>
      </c>
      <c r="AU1385" s="245" t="s">
        <v>90</v>
      </c>
      <c r="AV1385" s="14" t="s">
        <v>158</v>
      </c>
      <c r="AW1385" s="14" t="s">
        <v>41</v>
      </c>
      <c r="AX1385" s="14" t="s">
        <v>23</v>
      </c>
      <c r="AY1385" s="245" t="s">
        <v>151</v>
      </c>
    </row>
    <row r="1386" spans="2:65" s="1" customFormat="1" ht="22.5" customHeight="1" x14ac:dyDescent="0.3">
      <c r="B1386" s="36"/>
      <c r="C1386" s="195" t="s">
        <v>1476</v>
      </c>
      <c r="D1386" s="195" t="s">
        <v>153</v>
      </c>
      <c r="E1386" s="196" t="s">
        <v>1477</v>
      </c>
      <c r="F1386" s="197" t="s">
        <v>1478</v>
      </c>
      <c r="G1386" s="198" t="s">
        <v>252</v>
      </c>
      <c r="H1386" s="199">
        <v>41.6</v>
      </c>
      <c r="I1386" s="200"/>
      <c r="J1386" s="201">
        <f>ROUND(I1386*H1386,2)</f>
        <v>0</v>
      </c>
      <c r="K1386" s="197" t="s">
        <v>157</v>
      </c>
      <c r="L1386" s="56"/>
      <c r="M1386" s="202" t="s">
        <v>77</v>
      </c>
      <c r="N1386" s="203" t="s">
        <v>50</v>
      </c>
      <c r="O1386" s="37"/>
      <c r="P1386" s="204">
        <f>O1386*H1386</f>
        <v>0</v>
      </c>
      <c r="Q1386" s="204">
        <v>3.3500000000000001E-4</v>
      </c>
      <c r="R1386" s="204">
        <f>Q1386*H1386</f>
        <v>1.3936E-2</v>
      </c>
      <c r="S1386" s="204">
        <v>0</v>
      </c>
      <c r="T1386" s="205">
        <f>S1386*H1386</f>
        <v>0</v>
      </c>
      <c r="AR1386" s="19" t="s">
        <v>271</v>
      </c>
      <c r="AT1386" s="19" t="s">
        <v>153</v>
      </c>
      <c r="AU1386" s="19" t="s">
        <v>90</v>
      </c>
      <c r="AY1386" s="19" t="s">
        <v>151</v>
      </c>
      <c r="BE1386" s="206">
        <f>IF(N1386="základní",J1386,0)</f>
        <v>0</v>
      </c>
      <c r="BF1386" s="206">
        <f>IF(N1386="snížená",J1386,0)</f>
        <v>0</v>
      </c>
      <c r="BG1386" s="206">
        <f>IF(N1386="zákl. přenesená",J1386,0)</f>
        <v>0</v>
      </c>
      <c r="BH1386" s="206">
        <f>IF(N1386="sníž. přenesená",J1386,0)</f>
        <v>0</v>
      </c>
      <c r="BI1386" s="206">
        <f>IF(N1386="nulová",J1386,0)</f>
        <v>0</v>
      </c>
      <c r="BJ1386" s="19" t="s">
        <v>90</v>
      </c>
      <c r="BK1386" s="206">
        <f>ROUND(I1386*H1386,2)</f>
        <v>0</v>
      </c>
      <c r="BL1386" s="19" t="s">
        <v>271</v>
      </c>
      <c r="BM1386" s="19" t="s">
        <v>1479</v>
      </c>
    </row>
    <row r="1387" spans="2:65" s="1" customFormat="1" x14ac:dyDescent="0.3">
      <c r="B1387" s="36"/>
      <c r="C1387" s="58"/>
      <c r="D1387" s="207" t="s">
        <v>160</v>
      </c>
      <c r="E1387" s="58"/>
      <c r="F1387" s="208" t="s">
        <v>1480</v>
      </c>
      <c r="G1387" s="58"/>
      <c r="H1387" s="58"/>
      <c r="I1387" s="163"/>
      <c r="J1387" s="58"/>
      <c r="K1387" s="58"/>
      <c r="L1387" s="56"/>
      <c r="M1387" s="73"/>
      <c r="N1387" s="37"/>
      <c r="O1387" s="37"/>
      <c r="P1387" s="37"/>
      <c r="Q1387" s="37"/>
      <c r="R1387" s="37"/>
      <c r="S1387" s="37"/>
      <c r="T1387" s="74"/>
      <c r="AT1387" s="19" t="s">
        <v>160</v>
      </c>
      <c r="AU1387" s="19" t="s">
        <v>90</v>
      </c>
    </row>
    <row r="1388" spans="2:65" s="12" customFormat="1" x14ac:dyDescent="0.3">
      <c r="B1388" s="209"/>
      <c r="C1388" s="210"/>
      <c r="D1388" s="207" t="s">
        <v>162</v>
      </c>
      <c r="E1388" s="211" t="s">
        <v>77</v>
      </c>
      <c r="F1388" s="212" t="s">
        <v>1481</v>
      </c>
      <c r="G1388" s="210"/>
      <c r="H1388" s="213" t="s">
        <v>77</v>
      </c>
      <c r="I1388" s="214"/>
      <c r="J1388" s="210"/>
      <c r="K1388" s="210"/>
      <c r="L1388" s="215"/>
      <c r="M1388" s="216"/>
      <c r="N1388" s="217"/>
      <c r="O1388" s="217"/>
      <c r="P1388" s="217"/>
      <c r="Q1388" s="217"/>
      <c r="R1388" s="217"/>
      <c r="S1388" s="217"/>
      <c r="T1388" s="218"/>
      <c r="AT1388" s="219" t="s">
        <v>162</v>
      </c>
      <c r="AU1388" s="219" t="s">
        <v>90</v>
      </c>
      <c r="AV1388" s="12" t="s">
        <v>23</v>
      </c>
      <c r="AW1388" s="12" t="s">
        <v>41</v>
      </c>
      <c r="AX1388" s="12" t="s">
        <v>79</v>
      </c>
      <c r="AY1388" s="219" t="s">
        <v>151</v>
      </c>
    </row>
    <row r="1389" spans="2:65" s="13" customFormat="1" x14ac:dyDescent="0.3">
      <c r="B1389" s="220"/>
      <c r="C1389" s="221"/>
      <c r="D1389" s="222" t="s">
        <v>162</v>
      </c>
      <c r="E1389" s="223" t="s">
        <v>77</v>
      </c>
      <c r="F1389" s="224" t="s">
        <v>1239</v>
      </c>
      <c r="G1389" s="221"/>
      <c r="H1389" s="225">
        <v>41.6</v>
      </c>
      <c r="I1389" s="226"/>
      <c r="J1389" s="221"/>
      <c r="K1389" s="221"/>
      <c r="L1389" s="227"/>
      <c r="M1389" s="228"/>
      <c r="N1389" s="229"/>
      <c r="O1389" s="229"/>
      <c r="P1389" s="229"/>
      <c r="Q1389" s="229"/>
      <c r="R1389" s="229"/>
      <c r="S1389" s="229"/>
      <c r="T1389" s="230"/>
      <c r="AT1389" s="231" t="s">
        <v>162</v>
      </c>
      <c r="AU1389" s="231" t="s">
        <v>90</v>
      </c>
      <c r="AV1389" s="13" t="s">
        <v>90</v>
      </c>
      <c r="AW1389" s="13" t="s">
        <v>41</v>
      </c>
      <c r="AX1389" s="13" t="s">
        <v>23</v>
      </c>
      <c r="AY1389" s="231" t="s">
        <v>151</v>
      </c>
    </row>
    <row r="1390" spans="2:65" s="1" customFormat="1" ht="31.5" customHeight="1" x14ac:dyDescent="0.3">
      <c r="B1390" s="36"/>
      <c r="C1390" s="247" t="s">
        <v>1482</v>
      </c>
      <c r="D1390" s="247" t="s">
        <v>209</v>
      </c>
      <c r="E1390" s="248" t="s">
        <v>1483</v>
      </c>
      <c r="F1390" s="249" t="s">
        <v>1484</v>
      </c>
      <c r="G1390" s="250" t="s">
        <v>252</v>
      </c>
      <c r="H1390" s="251">
        <v>45.76</v>
      </c>
      <c r="I1390" s="252"/>
      <c r="J1390" s="253">
        <f>ROUND(I1390*H1390,2)</f>
        <v>0</v>
      </c>
      <c r="K1390" s="249" t="s">
        <v>157</v>
      </c>
      <c r="L1390" s="254"/>
      <c r="M1390" s="255" t="s">
        <v>77</v>
      </c>
      <c r="N1390" s="256" t="s">
        <v>50</v>
      </c>
      <c r="O1390" s="37"/>
      <c r="P1390" s="204">
        <f>O1390*H1390</f>
        <v>0</v>
      </c>
      <c r="Q1390" s="204">
        <v>5.0000000000000002E-5</v>
      </c>
      <c r="R1390" s="204">
        <f>Q1390*H1390</f>
        <v>2.2880000000000001E-3</v>
      </c>
      <c r="S1390" s="204">
        <v>0</v>
      </c>
      <c r="T1390" s="205">
        <f>S1390*H1390</f>
        <v>0</v>
      </c>
      <c r="AR1390" s="19" t="s">
        <v>437</v>
      </c>
      <c r="AT1390" s="19" t="s">
        <v>209</v>
      </c>
      <c r="AU1390" s="19" t="s">
        <v>90</v>
      </c>
      <c r="AY1390" s="19" t="s">
        <v>151</v>
      </c>
      <c r="BE1390" s="206">
        <f>IF(N1390="základní",J1390,0)</f>
        <v>0</v>
      </c>
      <c r="BF1390" s="206">
        <f>IF(N1390="snížená",J1390,0)</f>
        <v>0</v>
      </c>
      <c r="BG1390" s="206">
        <f>IF(N1390="zákl. přenesená",J1390,0)</f>
        <v>0</v>
      </c>
      <c r="BH1390" s="206">
        <f>IF(N1390="sníž. přenesená",J1390,0)</f>
        <v>0</v>
      </c>
      <c r="BI1390" s="206">
        <f>IF(N1390="nulová",J1390,0)</f>
        <v>0</v>
      </c>
      <c r="BJ1390" s="19" t="s">
        <v>90</v>
      </c>
      <c r="BK1390" s="206">
        <f>ROUND(I1390*H1390,2)</f>
        <v>0</v>
      </c>
      <c r="BL1390" s="19" t="s">
        <v>271</v>
      </c>
      <c r="BM1390" s="19" t="s">
        <v>1485</v>
      </c>
    </row>
    <row r="1391" spans="2:65" s="1" customFormat="1" ht="40.5" x14ac:dyDescent="0.3">
      <c r="B1391" s="36"/>
      <c r="C1391" s="58"/>
      <c r="D1391" s="207" t="s">
        <v>160</v>
      </c>
      <c r="E1391" s="58"/>
      <c r="F1391" s="208" t="s">
        <v>1486</v>
      </c>
      <c r="G1391" s="58"/>
      <c r="H1391" s="58"/>
      <c r="I1391" s="163"/>
      <c r="J1391" s="58"/>
      <c r="K1391" s="58"/>
      <c r="L1391" s="56"/>
      <c r="M1391" s="73"/>
      <c r="N1391" s="37"/>
      <c r="O1391" s="37"/>
      <c r="P1391" s="37"/>
      <c r="Q1391" s="37"/>
      <c r="R1391" s="37"/>
      <c r="S1391" s="37"/>
      <c r="T1391" s="74"/>
      <c r="AT1391" s="19" t="s">
        <v>160</v>
      </c>
      <c r="AU1391" s="19" t="s">
        <v>90</v>
      </c>
    </row>
    <row r="1392" spans="2:65" s="13" customFormat="1" x14ac:dyDescent="0.3">
      <c r="B1392" s="220"/>
      <c r="C1392" s="221"/>
      <c r="D1392" s="222" t="s">
        <v>162</v>
      </c>
      <c r="E1392" s="221"/>
      <c r="F1392" s="224" t="s">
        <v>1487</v>
      </c>
      <c r="G1392" s="221"/>
      <c r="H1392" s="225">
        <v>45.76</v>
      </c>
      <c r="I1392" s="226"/>
      <c r="J1392" s="221"/>
      <c r="K1392" s="221"/>
      <c r="L1392" s="227"/>
      <c r="M1392" s="228"/>
      <c r="N1392" s="229"/>
      <c r="O1392" s="229"/>
      <c r="P1392" s="229"/>
      <c r="Q1392" s="229"/>
      <c r="R1392" s="229"/>
      <c r="S1392" s="229"/>
      <c r="T1392" s="230"/>
      <c r="AT1392" s="231" t="s">
        <v>162</v>
      </c>
      <c r="AU1392" s="231" t="s">
        <v>90</v>
      </c>
      <c r="AV1392" s="13" t="s">
        <v>90</v>
      </c>
      <c r="AW1392" s="13" t="s">
        <v>4</v>
      </c>
      <c r="AX1392" s="13" t="s">
        <v>23</v>
      </c>
      <c r="AY1392" s="231" t="s">
        <v>151</v>
      </c>
    </row>
    <row r="1393" spans="2:65" s="1" customFormat="1" ht="22.5" customHeight="1" x14ac:dyDescent="0.3">
      <c r="B1393" s="36"/>
      <c r="C1393" s="195" t="s">
        <v>1488</v>
      </c>
      <c r="D1393" s="195" t="s">
        <v>153</v>
      </c>
      <c r="E1393" s="196" t="s">
        <v>1489</v>
      </c>
      <c r="F1393" s="197" t="s">
        <v>1490</v>
      </c>
      <c r="G1393" s="198" t="s">
        <v>252</v>
      </c>
      <c r="H1393" s="199">
        <v>117.38</v>
      </c>
      <c r="I1393" s="200"/>
      <c r="J1393" s="201">
        <f>ROUND(I1393*H1393,2)</f>
        <v>0</v>
      </c>
      <c r="K1393" s="197" t="s">
        <v>157</v>
      </c>
      <c r="L1393" s="56"/>
      <c r="M1393" s="202" t="s">
        <v>77</v>
      </c>
      <c r="N1393" s="203" t="s">
        <v>50</v>
      </c>
      <c r="O1393" s="37"/>
      <c r="P1393" s="204">
        <f>O1393*H1393</f>
        <v>0</v>
      </c>
      <c r="Q1393" s="204">
        <v>1.7000000000000001E-4</v>
      </c>
      <c r="R1393" s="204">
        <f>Q1393*H1393</f>
        <v>1.9954599999999999E-2</v>
      </c>
      <c r="S1393" s="204">
        <v>0</v>
      </c>
      <c r="T1393" s="205">
        <f>S1393*H1393</f>
        <v>0</v>
      </c>
      <c r="AR1393" s="19" t="s">
        <v>271</v>
      </c>
      <c r="AT1393" s="19" t="s">
        <v>153</v>
      </c>
      <c r="AU1393" s="19" t="s">
        <v>90</v>
      </c>
      <c r="AY1393" s="19" t="s">
        <v>151</v>
      </c>
      <c r="BE1393" s="206">
        <f>IF(N1393="základní",J1393,0)</f>
        <v>0</v>
      </c>
      <c r="BF1393" s="206">
        <f>IF(N1393="snížená",J1393,0)</f>
        <v>0</v>
      </c>
      <c r="BG1393" s="206">
        <f>IF(N1393="zákl. přenesená",J1393,0)</f>
        <v>0</v>
      </c>
      <c r="BH1393" s="206">
        <f>IF(N1393="sníž. přenesená",J1393,0)</f>
        <v>0</v>
      </c>
      <c r="BI1393" s="206">
        <f>IF(N1393="nulová",J1393,0)</f>
        <v>0</v>
      </c>
      <c r="BJ1393" s="19" t="s">
        <v>90</v>
      </c>
      <c r="BK1393" s="206">
        <f>ROUND(I1393*H1393,2)</f>
        <v>0</v>
      </c>
      <c r="BL1393" s="19" t="s">
        <v>271</v>
      </c>
      <c r="BM1393" s="19" t="s">
        <v>1491</v>
      </c>
    </row>
    <row r="1394" spans="2:65" s="1" customFormat="1" ht="27" x14ac:dyDescent="0.3">
      <c r="B1394" s="36"/>
      <c r="C1394" s="58"/>
      <c r="D1394" s="207" t="s">
        <v>160</v>
      </c>
      <c r="E1394" s="58"/>
      <c r="F1394" s="208" t="s">
        <v>1492</v>
      </c>
      <c r="G1394" s="58"/>
      <c r="H1394" s="58"/>
      <c r="I1394" s="163"/>
      <c r="J1394" s="58"/>
      <c r="K1394" s="58"/>
      <c r="L1394" s="56"/>
      <c r="M1394" s="73"/>
      <c r="N1394" s="37"/>
      <c r="O1394" s="37"/>
      <c r="P1394" s="37"/>
      <c r="Q1394" s="37"/>
      <c r="R1394" s="37"/>
      <c r="S1394" s="37"/>
      <c r="T1394" s="74"/>
      <c r="AT1394" s="19" t="s">
        <v>160</v>
      </c>
      <c r="AU1394" s="19" t="s">
        <v>90</v>
      </c>
    </row>
    <row r="1395" spans="2:65" s="12" customFormat="1" x14ac:dyDescent="0.3">
      <c r="B1395" s="209"/>
      <c r="C1395" s="210"/>
      <c r="D1395" s="207" t="s">
        <v>162</v>
      </c>
      <c r="E1395" s="211" t="s">
        <v>77</v>
      </c>
      <c r="F1395" s="212" t="s">
        <v>738</v>
      </c>
      <c r="G1395" s="210"/>
      <c r="H1395" s="213" t="s">
        <v>77</v>
      </c>
      <c r="I1395" s="214"/>
      <c r="J1395" s="210"/>
      <c r="K1395" s="210"/>
      <c r="L1395" s="215"/>
      <c r="M1395" s="216"/>
      <c r="N1395" s="217"/>
      <c r="O1395" s="217"/>
      <c r="P1395" s="217"/>
      <c r="Q1395" s="217"/>
      <c r="R1395" s="217"/>
      <c r="S1395" s="217"/>
      <c r="T1395" s="218"/>
      <c r="AT1395" s="219" t="s">
        <v>162</v>
      </c>
      <c r="AU1395" s="219" t="s">
        <v>90</v>
      </c>
      <c r="AV1395" s="12" t="s">
        <v>23</v>
      </c>
      <c r="AW1395" s="12" t="s">
        <v>41</v>
      </c>
      <c r="AX1395" s="12" t="s">
        <v>79</v>
      </c>
      <c r="AY1395" s="219" t="s">
        <v>151</v>
      </c>
    </row>
    <row r="1396" spans="2:65" s="12" customFormat="1" ht="27" x14ac:dyDescent="0.3">
      <c r="B1396" s="209"/>
      <c r="C1396" s="210"/>
      <c r="D1396" s="207" t="s">
        <v>162</v>
      </c>
      <c r="E1396" s="211" t="s">
        <v>77</v>
      </c>
      <c r="F1396" s="212" t="s">
        <v>950</v>
      </c>
      <c r="G1396" s="210"/>
      <c r="H1396" s="213" t="s">
        <v>77</v>
      </c>
      <c r="I1396" s="214"/>
      <c r="J1396" s="210"/>
      <c r="K1396" s="210"/>
      <c r="L1396" s="215"/>
      <c r="M1396" s="216"/>
      <c r="N1396" s="217"/>
      <c r="O1396" s="217"/>
      <c r="P1396" s="217"/>
      <c r="Q1396" s="217"/>
      <c r="R1396" s="217"/>
      <c r="S1396" s="217"/>
      <c r="T1396" s="218"/>
      <c r="AT1396" s="219" t="s">
        <v>162</v>
      </c>
      <c r="AU1396" s="219" t="s">
        <v>90</v>
      </c>
      <c r="AV1396" s="12" t="s">
        <v>23</v>
      </c>
      <c r="AW1396" s="12" t="s">
        <v>41</v>
      </c>
      <c r="AX1396" s="12" t="s">
        <v>79</v>
      </c>
      <c r="AY1396" s="219" t="s">
        <v>151</v>
      </c>
    </row>
    <row r="1397" spans="2:65" s="12" customFormat="1" x14ac:dyDescent="0.3">
      <c r="B1397" s="209"/>
      <c r="C1397" s="210"/>
      <c r="D1397" s="207" t="s">
        <v>162</v>
      </c>
      <c r="E1397" s="211" t="s">
        <v>77</v>
      </c>
      <c r="F1397" s="212" t="s">
        <v>951</v>
      </c>
      <c r="G1397" s="210"/>
      <c r="H1397" s="213" t="s">
        <v>77</v>
      </c>
      <c r="I1397" s="214"/>
      <c r="J1397" s="210"/>
      <c r="K1397" s="210"/>
      <c r="L1397" s="215"/>
      <c r="M1397" s="216"/>
      <c r="N1397" s="217"/>
      <c r="O1397" s="217"/>
      <c r="P1397" s="217"/>
      <c r="Q1397" s="217"/>
      <c r="R1397" s="217"/>
      <c r="S1397" s="217"/>
      <c r="T1397" s="218"/>
      <c r="AT1397" s="219" t="s">
        <v>162</v>
      </c>
      <c r="AU1397" s="219" t="s">
        <v>90</v>
      </c>
      <c r="AV1397" s="12" t="s">
        <v>23</v>
      </c>
      <c r="AW1397" s="12" t="s">
        <v>41</v>
      </c>
      <c r="AX1397" s="12" t="s">
        <v>79</v>
      </c>
      <c r="AY1397" s="219" t="s">
        <v>151</v>
      </c>
    </row>
    <row r="1398" spans="2:65" s="12" customFormat="1" x14ac:dyDescent="0.3">
      <c r="B1398" s="209"/>
      <c r="C1398" s="210"/>
      <c r="D1398" s="207" t="s">
        <v>162</v>
      </c>
      <c r="E1398" s="211" t="s">
        <v>77</v>
      </c>
      <c r="F1398" s="212" t="s">
        <v>889</v>
      </c>
      <c r="G1398" s="210"/>
      <c r="H1398" s="213" t="s">
        <v>77</v>
      </c>
      <c r="I1398" s="214"/>
      <c r="J1398" s="210"/>
      <c r="K1398" s="210"/>
      <c r="L1398" s="215"/>
      <c r="M1398" s="216"/>
      <c r="N1398" s="217"/>
      <c r="O1398" s="217"/>
      <c r="P1398" s="217"/>
      <c r="Q1398" s="217"/>
      <c r="R1398" s="217"/>
      <c r="S1398" s="217"/>
      <c r="T1398" s="218"/>
      <c r="AT1398" s="219" t="s">
        <v>162</v>
      </c>
      <c r="AU1398" s="219" t="s">
        <v>90</v>
      </c>
      <c r="AV1398" s="12" t="s">
        <v>23</v>
      </c>
      <c r="AW1398" s="12" t="s">
        <v>41</v>
      </c>
      <c r="AX1398" s="12" t="s">
        <v>79</v>
      </c>
      <c r="AY1398" s="219" t="s">
        <v>151</v>
      </c>
    </row>
    <row r="1399" spans="2:65" s="13" customFormat="1" x14ac:dyDescent="0.3">
      <c r="B1399" s="220"/>
      <c r="C1399" s="221"/>
      <c r="D1399" s="207" t="s">
        <v>162</v>
      </c>
      <c r="E1399" s="232" t="s">
        <v>77</v>
      </c>
      <c r="F1399" s="233" t="s">
        <v>1117</v>
      </c>
      <c r="G1399" s="221"/>
      <c r="H1399" s="234">
        <v>3.78</v>
      </c>
      <c r="I1399" s="226"/>
      <c r="J1399" s="221"/>
      <c r="K1399" s="221"/>
      <c r="L1399" s="227"/>
      <c r="M1399" s="228"/>
      <c r="N1399" s="229"/>
      <c r="O1399" s="229"/>
      <c r="P1399" s="229"/>
      <c r="Q1399" s="229"/>
      <c r="R1399" s="229"/>
      <c r="S1399" s="229"/>
      <c r="T1399" s="230"/>
      <c r="AT1399" s="231" t="s">
        <v>162</v>
      </c>
      <c r="AU1399" s="231" t="s">
        <v>90</v>
      </c>
      <c r="AV1399" s="13" t="s">
        <v>90</v>
      </c>
      <c r="AW1399" s="13" t="s">
        <v>41</v>
      </c>
      <c r="AX1399" s="13" t="s">
        <v>79</v>
      </c>
      <c r="AY1399" s="231" t="s">
        <v>151</v>
      </c>
    </row>
    <row r="1400" spans="2:65" s="12" customFormat="1" x14ac:dyDescent="0.3">
      <c r="B1400" s="209"/>
      <c r="C1400" s="210"/>
      <c r="D1400" s="207" t="s">
        <v>162</v>
      </c>
      <c r="E1400" s="211" t="s">
        <v>77</v>
      </c>
      <c r="F1400" s="212" t="s">
        <v>753</v>
      </c>
      <c r="G1400" s="210"/>
      <c r="H1400" s="213" t="s">
        <v>77</v>
      </c>
      <c r="I1400" s="214"/>
      <c r="J1400" s="210"/>
      <c r="K1400" s="210"/>
      <c r="L1400" s="215"/>
      <c r="M1400" s="216"/>
      <c r="N1400" s="217"/>
      <c r="O1400" s="217"/>
      <c r="P1400" s="217"/>
      <c r="Q1400" s="217"/>
      <c r="R1400" s="217"/>
      <c r="S1400" s="217"/>
      <c r="T1400" s="218"/>
      <c r="AT1400" s="219" t="s">
        <v>162</v>
      </c>
      <c r="AU1400" s="219" t="s">
        <v>90</v>
      </c>
      <c r="AV1400" s="12" t="s">
        <v>23</v>
      </c>
      <c r="AW1400" s="12" t="s">
        <v>41</v>
      </c>
      <c r="AX1400" s="12" t="s">
        <v>79</v>
      </c>
      <c r="AY1400" s="219" t="s">
        <v>151</v>
      </c>
    </row>
    <row r="1401" spans="2:65" s="13" customFormat="1" x14ac:dyDescent="0.3">
      <c r="B1401" s="220"/>
      <c r="C1401" s="221"/>
      <c r="D1401" s="207" t="s">
        <v>162</v>
      </c>
      <c r="E1401" s="232" t="s">
        <v>77</v>
      </c>
      <c r="F1401" s="233" t="s">
        <v>1493</v>
      </c>
      <c r="G1401" s="221"/>
      <c r="H1401" s="234">
        <v>113.6</v>
      </c>
      <c r="I1401" s="226"/>
      <c r="J1401" s="221"/>
      <c r="K1401" s="221"/>
      <c r="L1401" s="227"/>
      <c r="M1401" s="228"/>
      <c r="N1401" s="229"/>
      <c r="O1401" s="229"/>
      <c r="P1401" s="229"/>
      <c r="Q1401" s="229"/>
      <c r="R1401" s="229"/>
      <c r="S1401" s="229"/>
      <c r="T1401" s="230"/>
      <c r="AT1401" s="231" t="s">
        <v>162</v>
      </c>
      <c r="AU1401" s="231" t="s">
        <v>90</v>
      </c>
      <c r="AV1401" s="13" t="s">
        <v>90</v>
      </c>
      <c r="AW1401" s="13" t="s">
        <v>41</v>
      </c>
      <c r="AX1401" s="13" t="s">
        <v>79</v>
      </c>
      <c r="AY1401" s="231" t="s">
        <v>151</v>
      </c>
    </row>
    <row r="1402" spans="2:65" s="14" customFormat="1" x14ac:dyDescent="0.3">
      <c r="B1402" s="235"/>
      <c r="C1402" s="236"/>
      <c r="D1402" s="222" t="s">
        <v>162</v>
      </c>
      <c r="E1402" s="237" t="s">
        <v>77</v>
      </c>
      <c r="F1402" s="238" t="s">
        <v>174</v>
      </c>
      <c r="G1402" s="236"/>
      <c r="H1402" s="239">
        <v>117.38</v>
      </c>
      <c r="I1402" s="240"/>
      <c r="J1402" s="236"/>
      <c r="K1402" s="236"/>
      <c r="L1402" s="241"/>
      <c r="M1402" s="242"/>
      <c r="N1402" s="243"/>
      <c r="O1402" s="243"/>
      <c r="P1402" s="243"/>
      <c r="Q1402" s="243"/>
      <c r="R1402" s="243"/>
      <c r="S1402" s="243"/>
      <c r="T1402" s="244"/>
      <c r="AT1402" s="245" t="s">
        <v>162</v>
      </c>
      <c r="AU1402" s="245" t="s">
        <v>90</v>
      </c>
      <c r="AV1402" s="14" t="s">
        <v>158</v>
      </c>
      <c r="AW1402" s="14" t="s">
        <v>41</v>
      </c>
      <c r="AX1402" s="14" t="s">
        <v>23</v>
      </c>
      <c r="AY1402" s="245" t="s">
        <v>151</v>
      </c>
    </row>
    <row r="1403" spans="2:65" s="1" customFormat="1" ht="22.5" customHeight="1" x14ac:dyDescent="0.3">
      <c r="B1403" s="36"/>
      <c r="C1403" s="247" t="s">
        <v>1494</v>
      </c>
      <c r="D1403" s="247" t="s">
        <v>209</v>
      </c>
      <c r="E1403" s="248" t="s">
        <v>1495</v>
      </c>
      <c r="F1403" s="249" t="s">
        <v>1496</v>
      </c>
      <c r="G1403" s="250" t="s">
        <v>252</v>
      </c>
      <c r="H1403" s="251">
        <v>123.249</v>
      </c>
      <c r="I1403" s="252"/>
      <c r="J1403" s="253">
        <f>ROUND(I1403*H1403,2)</f>
        <v>0</v>
      </c>
      <c r="K1403" s="249" t="s">
        <v>157</v>
      </c>
      <c r="L1403" s="254"/>
      <c r="M1403" s="255" t="s">
        <v>77</v>
      </c>
      <c r="N1403" s="256" t="s">
        <v>50</v>
      </c>
      <c r="O1403" s="37"/>
      <c r="P1403" s="204">
        <f>O1403*H1403</f>
        <v>0</v>
      </c>
      <c r="Q1403" s="204">
        <v>2.4000000000000001E-4</v>
      </c>
      <c r="R1403" s="204">
        <f>Q1403*H1403</f>
        <v>2.957976E-2</v>
      </c>
      <c r="S1403" s="204">
        <v>0</v>
      </c>
      <c r="T1403" s="205">
        <f>S1403*H1403</f>
        <v>0</v>
      </c>
      <c r="AR1403" s="19" t="s">
        <v>437</v>
      </c>
      <c r="AT1403" s="19" t="s">
        <v>209</v>
      </c>
      <c r="AU1403" s="19" t="s">
        <v>90</v>
      </c>
      <c r="AY1403" s="19" t="s">
        <v>151</v>
      </c>
      <c r="BE1403" s="206">
        <f>IF(N1403="základní",J1403,0)</f>
        <v>0</v>
      </c>
      <c r="BF1403" s="206">
        <f>IF(N1403="snížená",J1403,0)</f>
        <v>0</v>
      </c>
      <c r="BG1403" s="206">
        <f>IF(N1403="zákl. přenesená",J1403,0)</f>
        <v>0</v>
      </c>
      <c r="BH1403" s="206">
        <f>IF(N1403="sníž. přenesená",J1403,0)</f>
        <v>0</v>
      </c>
      <c r="BI1403" s="206">
        <f>IF(N1403="nulová",J1403,0)</f>
        <v>0</v>
      </c>
      <c r="BJ1403" s="19" t="s">
        <v>90</v>
      </c>
      <c r="BK1403" s="206">
        <f>ROUND(I1403*H1403,2)</f>
        <v>0</v>
      </c>
      <c r="BL1403" s="19" t="s">
        <v>271</v>
      </c>
      <c r="BM1403" s="19" t="s">
        <v>1497</v>
      </c>
    </row>
    <row r="1404" spans="2:65" s="1" customFormat="1" ht="40.5" x14ac:dyDescent="0.3">
      <c r="B1404" s="36"/>
      <c r="C1404" s="58"/>
      <c r="D1404" s="207" t="s">
        <v>160</v>
      </c>
      <c r="E1404" s="58"/>
      <c r="F1404" s="208" t="s">
        <v>1498</v>
      </c>
      <c r="G1404" s="58"/>
      <c r="H1404" s="58"/>
      <c r="I1404" s="163"/>
      <c r="J1404" s="58"/>
      <c r="K1404" s="58"/>
      <c r="L1404" s="56"/>
      <c r="M1404" s="73"/>
      <c r="N1404" s="37"/>
      <c r="O1404" s="37"/>
      <c r="P1404" s="37"/>
      <c r="Q1404" s="37"/>
      <c r="R1404" s="37"/>
      <c r="S1404" s="37"/>
      <c r="T1404" s="74"/>
      <c r="AT1404" s="19" t="s">
        <v>160</v>
      </c>
      <c r="AU1404" s="19" t="s">
        <v>90</v>
      </c>
    </row>
    <row r="1405" spans="2:65" s="13" customFormat="1" x14ac:dyDescent="0.3">
      <c r="B1405" s="220"/>
      <c r="C1405" s="221"/>
      <c r="D1405" s="207" t="s">
        <v>162</v>
      </c>
      <c r="E1405" s="221"/>
      <c r="F1405" s="233" t="s">
        <v>1499</v>
      </c>
      <c r="G1405" s="221"/>
      <c r="H1405" s="234">
        <v>123.249</v>
      </c>
      <c r="I1405" s="226"/>
      <c r="J1405" s="221"/>
      <c r="K1405" s="221"/>
      <c r="L1405" s="227"/>
      <c r="M1405" s="228"/>
      <c r="N1405" s="229"/>
      <c r="O1405" s="229"/>
      <c r="P1405" s="229"/>
      <c r="Q1405" s="229"/>
      <c r="R1405" s="229"/>
      <c r="S1405" s="229"/>
      <c r="T1405" s="230"/>
      <c r="AT1405" s="231" t="s">
        <v>162</v>
      </c>
      <c r="AU1405" s="231" t="s">
        <v>90</v>
      </c>
      <c r="AV1405" s="13" t="s">
        <v>90</v>
      </c>
      <c r="AW1405" s="13" t="s">
        <v>4</v>
      </c>
      <c r="AX1405" s="13" t="s">
        <v>23</v>
      </c>
      <c r="AY1405" s="231" t="s">
        <v>151</v>
      </c>
    </row>
    <row r="1406" spans="2:65" s="11" customFormat="1" ht="29.85" customHeight="1" x14ac:dyDescent="0.3">
      <c r="B1406" s="178"/>
      <c r="C1406" s="179"/>
      <c r="D1406" s="192" t="s">
        <v>78</v>
      </c>
      <c r="E1406" s="193" t="s">
        <v>1500</v>
      </c>
      <c r="F1406" s="193" t="s">
        <v>1501</v>
      </c>
      <c r="G1406" s="179"/>
      <c r="H1406" s="179"/>
      <c r="I1406" s="182"/>
      <c r="J1406" s="194">
        <f>BK1406</f>
        <v>0</v>
      </c>
      <c r="K1406" s="179"/>
      <c r="L1406" s="184"/>
      <c r="M1406" s="185"/>
      <c r="N1406" s="186"/>
      <c r="O1406" s="186"/>
      <c r="P1406" s="187">
        <f>SUM(P1407:P1411)</f>
        <v>0</v>
      </c>
      <c r="Q1406" s="186"/>
      <c r="R1406" s="187">
        <f>SUM(R1407:R1411)</f>
        <v>0</v>
      </c>
      <c r="S1406" s="186"/>
      <c r="T1406" s="188">
        <f>SUM(T1407:T1411)</f>
        <v>0.1275</v>
      </c>
      <c r="AR1406" s="189" t="s">
        <v>90</v>
      </c>
      <c r="AT1406" s="190" t="s">
        <v>78</v>
      </c>
      <c r="AU1406" s="190" t="s">
        <v>23</v>
      </c>
      <c r="AY1406" s="189" t="s">
        <v>151</v>
      </c>
      <c r="BK1406" s="191">
        <f>SUM(BK1407:BK1411)</f>
        <v>0</v>
      </c>
    </row>
    <row r="1407" spans="2:65" s="1" customFormat="1" ht="22.5" customHeight="1" x14ac:dyDescent="0.3">
      <c r="B1407" s="36"/>
      <c r="C1407" s="195" t="s">
        <v>1502</v>
      </c>
      <c r="D1407" s="195" t="s">
        <v>153</v>
      </c>
      <c r="E1407" s="196" t="s">
        <v>1503</v>
      </c>
      <c r="F1407" s="197" t="s">
        <v>1504</v>
      </c>
      <c r="G1407" s="198" t="s">
        <v>156</v>
      </c>
      <c r="H1407" s="199">
        <v>51</v>
      </c>
      <c r="I1407" s="200"/>
      <c r="J1407" s="201">
        <f>ROUND(I1407*H1407,2)</f>
        <v>0</v>
      </c>
      <c r="K1407" s="197" t="s">
        <v>157</v>
      </c>
      <c r="L1407" s="56"/>
      <c r="M1407" s="202" t="s">
        <v>77</v>
      </c>
      <c r="N1407" s="203" t="s">
        <v>50</v>
      </c>
      <c r="O1407" s="37"/>
      <c r="P1407" s="204">
        <f>O1407*H1407</f>
        <v>0</v>
      </c>
      <c r="Q1407" s="204">
        <v>0</v>
      </c>
      <c r="R1407" s="204">
        <f>Q1407*H1407</f>
        <v>0</v>
      </c>
      <c r="S1407" s="204">
        <v>2.5000000000000001E-3</v>
      </c>
      <c r="T1407" s="205">
        <f>S1407*H1407</f>
        <v>0.1275</v>
      </c>
      <c r="AR1407" s="19" t="s">
        <v>271</v>
      </c>
      <c r="AT1407" s="19" t="s">
        <v>153</v>
      </c>
      <c r="AU1407" s="19" t="s">
        <v>90</v>
      </c>
      <c r="AY1407" s="19" t="s">
        <v>151</v>
      </c>
      <c r="BE1407" s="206">
        <f>IF(N1407="základní",J1407,0)</f>
        <v>0</v>
      </c>
      <c r="BF1407" s="206">
        <f>IF(N1407="snížená",J1407,0)</f>
        <v>0</v>
      </c>
      <c r="BG1407" s="206">
        <f>IF(N1407="zákl. přenesená",J1407,0)</f>
        <v>0</v>
      </c>
      <c r="BH1407" s="206">
        <f>IF(N1407="sníž. přenesená",J1407,0)</f>
        <v>0</v>
      </c>
      <c r="BI1407" s="206">
        <f>IF(N1407="nulová",J1407,0)</f>
        <v>0</v>
      </c>
      <c r="BJ1407" s="19" t="s">
        <v>90</v>
      </c>
      <c r="BK1407" s="206">
        <f>ROUND(I1407*H1407,2)</f>
        <v>0</v>
      </c>
      <c r="BL1407" s="19" t="s">
        <v>271</v>
      </c>
      <c r="BM1407" s="19" t="s">
        <v>1505</v>
      </c>
    </row>
    <row r="1408" spans="2:65" s="1" customFormat="1" x14ac:dyDescent="0.3">
      <c r="B1408" s="36"/>
      <c r="C1408" s="58"/>
      <c r="D1408" s="207" t="s">
        <v>160</v>
      </c>
      <c r="E1408" s="58"/>
      <c r="F1408" s="208" t="s">
        <v>1506</v>
      </c>
      <c r="G1408" s="58"/>
      <c r="H1408" s="58"/>
      <c r="I1408" s="163"/>
      <c r="J1408" s="58"/>
      <c r="K1408" s="58"/>
      <c r="L1408" s="56"/>
      <c r="M1408" s="73"/>
      <c r="N1408" s="37"/>
      <c r="O1408" s="37"/>
      <c r="P1408" s="37"/>
      <c r="Q1408" s="37"/>
      <c r="R1408" s="37"/>
      <c r="S1408" s="37"/>
      <c r="T1408" s="74"/>
      <c r="AT1408" s="19" t="s">
        <v>160</v>
      </c>
      <c r="AU1408" s="19" t="s">
        <v>90</v>
      </c>
    </row>
    <row r="1409" spans="2:65" s="12" customFormat="1" x14ac:dyDescent="0.3">
      <c r="B1409" s="209"/>
      <c r="C1409" s="210"/>
      <c r="D1409" s="207" t="s">
        <v>162</v>
      </c>
      <c r="E1409" s="211" t="s">
        <v>77</v>
      </c>
      <c r="F1409" s="212" t="s">
        <v>163</v>
      </c>
      <c r="G1409" s="210"/>
      <c r="H1409" s="213" t="s">
        <v>77</v>
      </c>
      <c r="I1409" s="214"/>
      <c r="J1409" s="210"/>
      <c r="K1409" s="210"/>
      <c r="L1409" s="215"/>
      <c r="M1409" s="216"/>
      <c r="N1409" s="217"/>
      <c r="O1409" s="217"/>
      <c r="P1409" s="217"/>
      <c r="Q1409" s="217"/>
      <c r="R1409" s="217"/>
      <c r="S1409" s="217"/>
      <c r="T1409" s="218"/>
      <c r="AT1409" s="219" t="s">
        <v>162</v>
      </c>
      <c r="AU1409" s="219" t="s">
        <v>90</v>
      </c>
      <c r="AV1409" s="12" t="s">
        <v>23</v>
      </c>
      <c r="AW1409" s="12" t="s">
        <v>41</v>
      </c>
      <c r="AX1409" s="12" t="s">
        <v>79</v>
      </c>
      <c r="AY1409" s="219" t="s">
        <v>151</v>
      </c>
    </row>
    <row r="1410" spans="2:65" s="12" customFormat="1" x14ac:dyDescent="0.3">
      <c r="B1410" s="209"/>
      <c r="C1410" s="210"/>
      <c r="D1410" s="207" t="s">
        <v>162</v>
      </c>
      <c r="E1410" s="211" t="s">
        <v>77</v>
      </c>
      <c r="F1410" s="212" t="s">
        <v>1507</v>
      </c>
      <c r="G1410" s="210"/>
      <c r="H1410" s="213" t="s">
        <v>77</v>
      </c>
      <c r="I1410" s="214"/>
      <c r="J1410" s="210"/>
      <c r="K1410" s="210"/>
      <c r="L1410" s="215"/>
      <c r="M1410" s="216"/>
      <c r="N1410" s="217"/>
      <c r="O1410" s="217"/>
      <c r="P1410" s="217"/>
      <c r="Q1410" s="217"/>
      <c r="R1410" s="217"/>
      <c r="S1410" s="217"/>
      <c r="T1410" s="218"/>
      <c r="AT1410" s="219" t="s">
        <v>162</v>
      </c>
      <c r="AU1410" s="219" t="s">
        <v>90</v>
      </c>
      <c r="AV1410" s="12" t="s">
        <v>23</v>
      </c>
      <c r="AW1410" s="12" t="s">
        <v>41</v>
      </c>
      <c r="AX1410" s="12" t="s">
        <v>79</v>
      </c>
      <c r="AY1410" s="219" t="s">
        <v>151</v>
      </c>
    </row>
    <row r="1411" spans="2:65" s="13" customFormat="1" x14ac:dyDescent="0.3">
      <c r="B1411" s="220"/>
      <c r="C1411" s="221"/>
      <c r="D1411" s="207" t="s">
        <v>162</v>
      </c>
      <c r="E1411" s="232" t="s">
        <v>77</v>
      </c>
      <c r="F1411" s="233" t="s">
        <v>1508</v>
      </c>
      <c r="G1411" s="221"/>
      <c r="H1411" s="234">
        <v>51</v>
      </c>
      <c r="I1411" s="226"/>
      <c r="J1411" s="221"/>
      <c r="K1411" s="221"/>
      <c r="L1411" s="227"/>
      <c r="M1411" s="228"/>
      <c r="N1411" s="229"/>
      <c r="O1411" s="229"/>
      <c r="P1411" s="229"/>
      <c r="Q1411" s="229"/>
      <c r="R1411" s="229"/>
      <c r="S1411" s="229"/>
      <c r="T1411" s="230"/>
      <c r="AT1411" s="231" t="s">
        <v>162</v>
      </c>
      <c r="AU1411" s="231" t="s">
        <v>90</v>
      </c>
      <c r="AV1411" s="13" t="s">
        <v>90</v>
      </c>
      <c r="AW1411" s="13" t="s">
        <v>41</v>
      </c>
      <c r="AX1411" s="13" t="s">
        <v>23</v>
      </c>
      <c r="AY1411" s="231" t="s">
        <v>151</v>
      </c>
    </row>
    <row r="1412" spans="2:65" s="11" customFormat="1" ht="29.85" customHeight="1" x14ac:dyDescent="0.3">
      <c r="B1412" s="178"/>
      <c r="C1412" s="179"/>
      <c r="D1412" s="192" t="s">
        <v>78</v>
      </c>
      <c r="E1412" s="193" t="s">
        <v>1509</v>
      </c>
      <c r="F1412" s="193" t="s">
        <v>1510</v>
      </c>
      <c r="G1412" s="179"/>
      <c r="H1412" s="179"/>
      <c r="I1412" s="182"/>
      <c r="J1412" s="194">
        <f>BK1412</f>
        <v>0</v>
      </c>
      <c r="K1412" s="179"/>
      <c r="L1412" s="184"/>
      <c r="M1412" s="185"/>
      <c r="N1412" s="186"/>
      <c r="O1412" s="186"/>
      <c r="P1412" s="187">
        <f>SUM(P1413:P1422)</f>
        <v>0</v>
      </c>
      <c r="Q1412" s="186"/>
      <c r="R1412" s="187">
        <f>SUM(R1413:R1422)</f>
        <v>3.7285919999999993E-3</v>
      </c>
      <c r="S1412" s="186"/>
      <c r="T1412" s="188">
        <f>SUM(T1413:T1422)</f>
        <v>0</v>
      </c>
      <c r="AR1412" s="189" t="s">
        <v>90</v>
      </c>
      <c r="AT1412" s="190" t="s">
        <v>78</v>
      </c>
      <c r="AU1412" s="190" t="s">
        <v>23</v>
      </c>
      <c r="AY1412" s="189" t="s">
        <v>151</v>
      </c>
      <c r="BK1412" s="191">
        <f>SUM(BK1413:BK1422)</f>
        <v>0</v>
      </c>
    </row>
    <row r="1413" spans="2:65" s="1" customFormat="1" ht="22.5" customHeight="1" x14ac:dyDescent="0.3">
      <c r="B1413" s="36"/>
      <c r="C1413" s="195" t="s">
        <v>1511</v>
      </c>
      <c r="D1413" s="195" t="s">
        <v>153</v>
      </c>
      <c r="E1413" s="196" t="s">
        <v>1512</v>
      </c>
      <c r="F1413" s="197" t="s">
        <v>1513</v>
      </c>
      <c r="G1413" s="198" t="s">
        <v>156</v>
      </c>
      <c r="H1413" s="199">
        <v>5.67</v>
      </c>
      <c r="I1413" s="200"/>
      <c r="J1413" s="201">
        <f>ROUND(I1413*H1413,2)</f>
        <v>0</v>
      </c>
      <c r="K1413" s="197" t="s">
        <v>157</v>
      </c>
      <c r="L1413" s="56"/>
      <c r="M1413" s="202" t="s">
        <v>77</v>
      </c>
      <c r="N1413" s="203" t="s">
        <v>50</v>
      </c>
      <c r="O1413" s="37"/>
      <c r="P1413" s="204">
        <f>O1413*H1413</f>
        <v>0</v>
      </c>
      <c r="Q1413" s="204">
        <v>1.2E-4</v>
      </c>
      <c r="R1413" s="204">
        <f>Q1413*H1413</f>
        <v>6.8040000000000006E-4</v>
      </c>
      <c r="S1413" s="204">
        <v>0</v>
      </c>
      <c r="T1413" s="205">
        <f>S1413*H1413</f>
        <v>0</v>
      </c>
      <c r="AR1413" s="19" t="s">
        <v>271</v>
      </c>
      <c r="AT1413" s="19" t="s">
        <v>153</v>
      </c>
      <c r="AU1413" s="19" t="s">
        <v>90</v>
      </c>
      <c r="AY1413" s="19" t="s">
        <v>151</v>
      </c>
      <c r="BE1413" s="206">
        <f>IF(N1413="základní",J1413,0)</f>
        <v>0</v>
      </c>
      <c r="BF1413" s="206">
        <f>IF(N1413="snížená",J1413,0)</f>
        <v>0</v>
      </c>
      <c r="BG1413" s="206">
        <f>IF(N1413="zákl. přenesená",J1413,0)</f>
        <v>0</v>
      </c>
      <c r="BH1413" s="206">
        <f>IF(N1413="sníž. přenesená",J1413,0)</f>
        <v>0</v>
      </c>
      <c r="BI1413" s="206">
        <f>IF(N1413="nulová",J1413,0)</f>
        <v>0</v>
      </c>
      <c r="BJ1413" s="19" t="s">
        <v>90</v>
      </c>
      <c r="BK1413" s="206">
        <f>ROUND(I1413*H1413,2)</f>
        <v>0</v>
      </c>
      <c r="BL1413" s="19" t="s">
        <v>271</v>
      </c>
      <c r="BM1413" s="19" t="s">
        <v>1514</v>
      </c>
    </row>
    <row r="1414" spans="2:65" s="1" customFormat="1" ht="27" x14ac:dyDescent="0.3">
      <c r="B1414" s="36"/>
      <c r="C1414" s="58"/>
      <c r="D1414" s="207" t="s">
        <v>160</v>
      </c>
      <c r="E1414" s="58"/>
      <c r="F1414" s="208" t="s">
        <v>1515</v>
      </c>
      <c r="G1414" s="58"/>
      <c r="H1414" s="58"/>
      <c r="I1414" s="163"/>
      <c r="J1414" s="58"/>
      <c r="K1414" s="58"/>
      <c r="L1414" s="56"/>
      <c r="M1414" s="73"/>
      <c r="N1414" s="37"/>
      <c r="O1414" s="37"/>
      <c r="P1414" s="37"/>
      <c r="Q1414" s="37"/>
      <c r="R1414" s="37"/>
      <c r="S1414" s="37"/>
      <c r="T1414" s="74"/>
      <c r="AT1414" s="19" t="s">
        <v>160</v>
      </c>
      <c r="AU1414" s="19" t="s">
        <v>90</v>
      </c>
    </row>
    <row r="1415" spans="2:65" s="12" customFormat="1" x14ac:dyDescent="0.3">
      <c r="B1415" s="209"/>
      <c r="C1415" s="210"/>
      <c r="D1415" s="207" t="s">
        <v>162</v>
      </c>
      <c r="E1415" s="211" t="s">
        <v>77</v>
      </c>
      <c r="F1415" s="212" t="s">
        <v>738</v>
      </c>
      <c r="G1415" s="210"/>
      <c r="H1415" s="213" t="s">
        <v>77</v>
      </c>
      <c r="I1415" s="214"/>
      <c r="J1415" s="210"/>
      <c r="K1415" s="210"/>
      <c r="L1415" s="215"/>
      <c r="M1415" s="216"/>
      <c r="N1415" s="217"/>
      <c r="O1415" s="217"/>
      <c r="P1415" s="217"/>
      <c r="Q1415" s="217"/>
      <c r="R1415" s="217"/>
      <c r="S1415" s="217"/>
      <c r="T1415" s="218"/>
      <c r="AT1415" s="219" t="s">
        <v>162</v>
      </c>
      <c r="AU1415" s="219" t="s">
        <v>90</v>
      </c>
      <c r="AV1415" s="12" t="s">
        <v>23</v>
      </c>
      <c r="AW1415" s="12" t="s">
        <v>41</v>
      </c>
      <c r="AX1415" s="12" t="s">
        <v>79</v>
      </c>
      <c r="AY1415" s="219" t="s">
        <v>151</v>
      </c>
    </row>
    <row r="1416" spans="2:65" s="12" customFormat="1" x14ac:dyDescent="0.3">
      <c r="B1416" s="209"/>
      <c r="C1416" s="210"/>
      <c r="D1416" s="207" t="s">
        <v>162</v>
      </c>
      <c r="E1416" s="211" t="s">
        <v>77</v>
      </c>
      <c r="F1416" s="212" t="s">
        <v>1516</v>
      </c>
      <c r="G1416" s="210"/>
      <c r="H1416" s="213" t="s">
        <v>77</v>
      </c>
      <c r="I1416" s="214"/>
      <c r="J1416" s="210"/>
      <c r="K1416" s="210"/>
      <c r="L1416" s="215"/>
      <c r="M1416" s="216"/>
      <c r="N1416" s="217"/>
      <c r="O1416" s="217"/>
      <c r="P1416" s="217"/>
      <c r="Q1416" s="217"/>
      <c r="R1416" s="217"/>
      <c r="S1416" s="217"/>
      <c r="T1416" s="218"/>
      <c r="AT1416" s="219" t="s">
        <v>162</v>
      </c>
      <c r="AU1416" s="219" t="s">
        <v>90</v>
      </c>
      <c r="AV1416" s="12" t="s">
        <v>23</v>
      </c>
      <c r="AW1416" s="12" t="s">
        <v>41</v>
      </c>
      <c r="AX1416" s="12" t="s">
        <v>79</v>
      </c>
      <c r="AY1416" s="219" t="s">
        <v>151</v>
      </c>
    </row>
    <row r="1417" spans="2:65" s="13" customFormat="1" x14ac:dyDescent="0.3">
      <c r="B1417" s="220"/>
      <c r="C1417" s="221"/>
      <c r="D1417" s="222" t="s">
        <v>162</v>
      </c>
      <c r="E1417" s="223" t="s">
        <v>77</v>
      </c>
      <c r="F1417" s="224" t="s">
        <v>1198</v>
      </c>
      <c r="G1417" s="221"/>
      <c r="H1417" s="225">
        <v>5.67</v>
      </c>
      <c r="I1417" s="226"/>
      <c r="J1417" s="221"/>
      <c r="K1417" s="221"/>
      <c r="L1417" s="227"/>
      <c r="M1417" s="228"/>
      <c r="N1417" s="229"/>
      <c r="O1417" s="229"/>
      <c r="P1417" s="229"/>
      <c r="Q1417" s="229"/>
      <c r="R1417" s="229"/>
      <c r="S1417" s="229"/>
      <c r="T1417" s="230"/>
      <c r="AT1417" s="231" t="s">
        <v>162</v>
      </c>
      <c r="AU1417" s="231" t="s">
        <v>90</v>
      </c>
      <c r="AV1417" s="13" t="s">
        <v>90</v>
      </c>
      <c r="AW1417" s="13" t="s">
        <v>41</v>
      </c>
      <c r="AX1417" s="13" t="s">
        <v>23</v>
      </c>
      <c r="AY1417" s="231" t="s">
        <v>151</v>
      </c>
    </row>
    <row r="1418" spans="2:65" s="1" customFormat="1" ht="22.5" customHeight="1" x14ac:dyDescent="0.3">
      <c r="B1418" s="36"/>
      <c r="C1418" s="195" t="s">
        <v>1517</v>
      </c>
      <c r="D1418" s="195" t="s">
        <v>153</v>
      </c>
      <c r="E1418" s="196" t="s">
        <v>1518</v>
      </c>
      <c r="F1418" s="197" t="s">
        <v>1519</v>
      </c>
      <c r="G1418" s="198" t="s">
        <v>156</v>
      </c>
      <c r="H1418" s="199">
        <v>5.67</v>
      </c>
      <c r="I1418" s="200"/>
      <c r="J1418" s="201">
        <f>ROUND(I1418*H1418,2)</f>
        <v>0</v>
      </c>
      <c r="K1418" s="197" t="s">
        <v>157</v>
      </c>
      <c r="L1418" s="56"/>
      <c r="M1418" s="202" t="s">
        <v>77</v>
      </c>
      <c r="N1418" s="203" t="s">
        <v>50</v>
      </c>
      <c r="O1418" s="37"/>
      <c r="P1418" s="204">
        <f>O1418*H1418</f>
        <v>0</v>
      </c>
      <c r="Q1418" s="204">
        <v>5.3759999999999995E-4</v>
      </c>
      <c r="R1418" s="204">
        <f>Q1418*H1418</f>
        <v>3.0481919999999995E-3</v>
      </c>
      <c r="S1418" s="204">
        <v>0</v>
      </c>
      <c r="T1418" s="205">
        <f>S1418*H1418</f>
        <v>0</v>
      </c>
      <c r="AR1418" s="19" t="s">
        <v>271</v>
      </c>
      <c r="AT1418" s="19" t="s">
        <v>153</v>
      </c>
      <c r="AU1418" s="19" t="s">
        <v>90</v>
      </c>
      <c r="AY1418" s="19" t="s">
        <v>151</v>
      </c>
      <c r="BE1418" s="206">
        <f>IF(N1418="základní",J1418,0)</f>
        <v>0</v>
      </c>
      <c r="BF1418" s="206">
        <f>IF(N1418="snížená",J1418,0)</f>
        <v>0</v>
      </c>
      <c r="BG1418" s="206">
        <f>IF(N1418="zákl. přenesená",J1418,0)</f>
        <v>0</v>
      </c>
      <c r="BH1418" s="206">
        <f>IF(N1418="sníž. přenesená",J1418,0)</f>
        <v>0</v>
      </c>
      <c r="BI1418" s="206">
        <f>IF(N1418="nulová",J1418,0)</f>
        <v>0</v>
      </c>
      <c r="BJ1418" s="19" t="s">
        <v>90</v>
      </c>
      <c r="BK1418" s="206">
        <f>ROUND(I1418*H1418,2)</f>
        <v>0</v>
      </c>
      <c r="BL1418" s="19" t="s">
        <v>271</v>
      </c>
      <c r="BM1418" s="19" t="s">
        <v>1520</v>
      </c>
    </row>
    <row r="1419" spans="2:65" s="1" customFormat="1" ht="27" x14ac:dyDescent="0.3">
      <c r="B1419" s="36"/>
      <c r="C1419" s="58"/>
      <c r="D1419" s="207" t="s">
        <v>160</v>
      </c>
      <c r="E1419" s="58"/>
      <c r="F1419" s="208" t="s">
        <v>1521</v>
      </c>
      <c r="G1419" s="58"/>
      <c r="H1419" s="58"/>
      <c r="I1419" s="163"/>
      <c r="J1419" s="58"/>
      <c r="K1419" s="58"/>
      <c r="L1419" s="56"/>
      <c r="M1419" s="73"/>
      <c r="N1419" s="37"/>
      <c r="O1419" s="37"/>
      <c r="P1419" s="37"/>
      <c r="Q1419" s="37"/>
      <c r="R1419" s="37"/>
      <c r="S1419" s="37"/>
      <c r="T1419" s="74"/>
      <c r="AT1419" s="19" t="s">
        <v>160</v>
      </c>
      <c r="AU1419" s="19" t="s">
        <v>90</v>
      </c>
    </row>
    <row r="1420" spans="2:65" s="12" customFormat="1" x14ac:dyDescent="0.3">
      <c r="B1420" s="209"/>
      <c r="C1420" s="210"/>
      <c r="D1420" s="207" t="s">
        <v>162</v>
      </c>
      <c r="E1420" s="211" t="s">
        <v>77</v>
      </c>
      <c r="F1420" s="212" t="s">
        <v>738</v>
      </c>
      <c r="G1420" s="210"/>
      <c r="H1420" s="213" t="s">
        <v>77</v>
      </c>
      <c r="I1420" s="214"/>
      <c r="J1420" s="210"/>
      <c r="K1420" s="210"/>
      <c r="L1420" s="215"/>
      <c r="M1420" s="216"/>
      <c r="N1420" s="217"/>
      <c r="O1420" s="217"/>
      <c r="P1420" s="217"/>
      <c r="Q1420" s="217"/>
      <c r="R1420" s="217"/>
      <c r="S1420" s="217"/>
      <c r="T1420" s="218"/>
      <c r="AT1420" s="219" t="s">
        <v>162</v>
      </c>
      <c r="AU1420" s="219" t="s">
        <v>90</v>
      </c>
      <c r="AV1420" s="12" t="s">
        <v>23</v>
      </c>
      <c r="AW1420" s="12" t="s">
        <v>41</v>
      </c>
      <c r="AX1420" s="12" t="s">
        <v>79</v>
      </c>
      <c r="AY1420" s="219" t="s">
        <v>151</v>
      </c>
    </row>
    <row r="1421" spans="2:65" s="12" customFormat="1" x14ac:dyDescent="0.3">
      <c r="B1421" s="209"/>
      <c r="C1421" s="210"/>
      <c r="D1421" s="207" t="s">
        <v>162</v>
      </c>
      <c r="E1421" s="211" t="s">
        <v>77</v>
      </c>
      <c r="F1421" s="212" t="s">
        <v>1522</v>
      </c>
      <c r="G1421" s="210"/>
      <c r="H1421" s="213" t="s">
        <v>77</v>
      </c>
      <c r="I1421" s="214"/>
      <c r="J1421" s="210"/>
      <c r="K1421" s="210"/>
      <c r="L1421" s="215"/>
      <c r="M1421" s="216"/>
      <c r="N1421" s="217"/>
      <c r="O1421" s="217"/>
      <c r="P1421" s="217"/>
      <c r="Q1421" s="217"/>
      <c r="R1421" s="217"/>
      <c r="S1421" s="217"/>
      <c r="T1421" s="218"/>
      <c r="AT1421" s="219" t="s">
        <v>162</v>
      </c>
      <c r="AU1421" s="219" t="s">
        <v>90</v>
      </c>
      <c r="AV1421" s="12" t="s">
        <v>23</v>
      </c>
      <c r="AW1421" s="12" t="s">
        <v>41</v>
      </c>
      <c r="AX1421" s="12" t="s">
        <v>79</v>
      </c>
      <c r="AY1421" s="219" t="s">
        <v>151</v>
      </c>
    </row>
    <row r="1422" spans="2:65" s="13" customFormat="1" x14ac:dyDescent="0.3">
      <c r="B1422" s="220"/>
      <c r="C1422" s="221"/>
      <c r="D1422" s="207" t="s">
        <v>162</v>
      </c>
      <c r="E1422" s="232" t="s">
        <v>77</v>
      </c>
      <c r="F1422" s="233" t="s">
        <v>1198</v>
      </c>
      <c r="G1422" s="221"/>
      <c r="H1422" s="234">
        <v>5.67</v>
      </c>
      <c r="I1422" s="226"/>
      <c r="J1422" s="221"/>
      <c r="K1422" s="221"/>
      <c r="L1422" s="227"/>
      <c r="M1422" s="228"/>
      <c r="N1422" s="229"/>
      <c r="O1422" s="229"/>
      <c r="P1422" s="229"/>
      <c r="Q1422" s="229"/>
      <c r="R1422" s="229"/>
      <c r="S1422" s="229"/>
      <c r="T1422" s="230"/>
      <c r="AT1422" s="231" t="s">
        <v>162</v>
      </c>
      <c r="AU1422" s="231" t="s">
        <v>90</v>
      </c>
      <c r="AV1422" s="13" t="s">
        <v>90</v>
      </c>
      <c r="AW1422" s="13" t="s">
        <v>41</v>
      </c>
      <c r="AX1422" s="13" t="s">
        <v>23</v>
      </c>
      <c r="AY1422" s="231" t="s">
        <v>151</v>
      </c>
    </row>
    <row r="1423" spans="2:65" s="11" customFormat="1" ht="29.85" customHeight="1" x14ac:dyDescent="0.3">
      <c r="B1423" s="178"/>
      <c r="C1423" s="179"/>
      <c r="D1423" s="192" t="s">
        <v>78</v>
      </c>
      <c r="E1423" s="193" t="s">
        <v>1523</v>
      </c>
      <c r="F1423" s="193" t="s">
        <v>1524</v>
      </c>
      <c r="G1423" s="179"/>
      <c r="H1423" s="179"/>
      <c r="I1423" s="182"/>
      <c r="J1423" s="194">
        <f>BK1423</f>
        <v>0</v>
      </c>
      <c r="K1423" s="179"/>
      <c r="L1423" s="184"/>
      <c r="M1423" s="185"/>
      <c r="N1423" s="186"/>
      <c r="O1423" s="186"/>
      <c r="P1423" s="187">
        <f>SUM(P1424:P1448)</f>
        <v>0</v>
      </c>
      <c r="Q1423" s="186"/>
      <c r="R1423" s="187">
        <f>SUM(R1424:R1448)</f>
        <v>9.8579647999999992E-2</v>
      </c>
      <c r="S1423" s="186"/>
      <c r="T1423" s="188">
        <f>SUM(T1424:T1448)</f>
        <v>0</v>
      </c>
      <c r="AR1423" s="189" t="s">
        <v>90</v>
      </c>
      <c r="AT1423" s="190" t="s">
        <v>78</v>
      </c>
      <c r="AU1423" s="190" t="s">
        <v>23</v>
      </c>
      <c r="AY1423" s="189" t="s">
        <v>151</v>
      </c>
      <c r="BK1423" s="191">
        <f>SUM(BK1424:BK1448)</f>
        <v>0</v>
      </c>
    </row>
    <row r="1424" spans="2:65" s="1" customFormat="1" ht="22.5" customHeight="1" x14ac:dyDescent="0.3">
      <c r="B1424" s="36"/>
      <c r="C1424" s="195" t="s">
        <v>1525</v>
      </c>
      <c r="D1424" s="195" t="s">
        <v>153</v>
      </c>
      <c r="E1424" s="196" t="s">
        <v>1526</v>
      </c>
      <c r="F1424" s="197" t="s">
        <v>1527</v>
      </c>
      <c r="G1424" s="198" t="s">
        <v>156</v>
      </c>
      <c r="H1424" s="199">
        <v>202.07</v>
      </c>
      <c r="I1424" s="200"/>
      <c r="J1424" s="201">
        <f>ROUND(I1424*H1424,2)</f>
        <v>0</v>
      </c>
      <c r="K1424" s="197" t="s">
        <v>157</v>
      </c>
      <c r="L1424" s="56"/>
      <c r="M1424" s="202" t="s">
        <v>77</v>
      </c>
      <c r="N1424" s="203" t="s">
        <v>50</v>
      </c>
      <c r="O1424" s="37"/>
      <c r="P1424" s="204">
        <f>O1424*H1424</f>
        <v>0</v>
      </c>
      <c r="Q1424" s="204">
        <v>2.0120000000000001E-4</v>
      </c>
      <c r="R1424" s="204">
        <f>Q1424*H1424</f>
        <v>4.0656484E-2</v>
      </c>
      <c r="S1424" s="204">
        <v>0</v>
      </c>
      <c r="T1424" s="205">
        <f>S1424*H1424</f>
        <v>0</v>
      </c>
      <c r="AR1424" s="19" t="s">
        <v>271</v>
      </c>
      <c r="AT1424" s="19" t="s">
        <v>153</v>
      </c>
      <c r="AU1424" s="19" t="s">
        <v>90</v>
      </c>
      <c r="AY1424" s="19" t="s">
        <v>151</v>
      </c>
      <c r="BE1424" s="206">
        <f>IF(N1424="základní",J1424,0)</f>
        <v>0</v>
      </c>
      <c r="BF1424" s="206">
        <f>IF(N1424="snížená",J1424,0)</f>
        <v>0</v>
      </c>
      <c r="BG1424" s="206">
        <f>IF(N1424="zákl. přenesená",J1424,0)</f>
        <v>0</v>
      </c>
      <c r="BH1424" s="206">
        <f>IF(N1424="sníž. přenesená",J1424,0)</f>
        <v>0</v>
      </c>
      <c r="BI1424" s="206">
        <f>IF(N1424="nulová",J1424,0)</f>
        <v>0</v>
      </c>
      <c r="BJ1424" s="19" t="s">
        <v>90</v>
      </c>
      <c r="BK1424" s="206">
        <f>ROUND(I1424*H1424,2)</f>
        <v>0</v>
      </c>
      <c r="BL1424" s="19" t="s">
        <v>271</v>
      </c>
      <c r="BM1424" s="19" t="s">
        <v>1528</v>
      </c>
    </row>
    <row r="1425" spans="2:65" s="1" customFormat="1" x14ac:dyDescent="0.3">
      <c r="B1425" s="36"/>
      <c r="C1425" s="58"/>
      <c r="D1425" s="207" t="s">
        <v>160</v>
      </c>
      <c r="E1425" s="58"/>
      <c r="F1425" s="208" t="s">
        <v>1529</v>
      </c>
      <c r="G1425" s="58"/>
      <c r="H1425" s="58"/>
      <c r="I1425" s="163"/>
      <c r="J1425" s="58"/>
      <c r="K1425" s="58"/>
      <c r="L1425" s="56"/>
      <c r="M1425" s="73"/>
      <c r="N1425" s="37"/>
      <c r="O1425" s="37"/>
      <c r="P1425" s="37"/>
      <c r="Q1425" s="37"/>
      <c r="R1425" s="37"/>
      <c r="S1425" s="37"/>
      <c r="T1425" s="74"/>
      <c r="AT1425" s="19" t="s">
        <v>160</v>
      </c>
      <c r="AU1425" s="19" t="s">
        <v>90</v>
      </c>
    </row>
    <row r="1426" spans="2:65" s="12" customFormat="1" x14ac:dyDescent="0.3">
      <c r="B1426" s="209"/>
      <c r="C1426" s="210"/>
      <c r="D1426" s="207" t="s">
        <v>162</v>
      </c>
      <c r="E1426" s="211" t="s">
        <v>77</v>
      </c>
      <c r="F1426" s="212" t="s">
        <v>163</v>
      </c>
      <c r="G1426" s="210"/>
      <c r="H1426" s="213" t="s">
        <v>77</v>
      </c>
      <c r="I1426" s="214"/>
      <c r="J1426" s="210"/>
      <c r="K1426" s="210"/>
      <c r="L1426" s="215"/>
      <c r="M1426" s="216"/>
      <c r="N1426" s="217"/>
      <c r="O1426" s="217"/>
      <c r="P1426" s="217"/>
      <c r="Q1426" s="217"/>
      <c r="R1426" s="217"/>
      <c r="S1426" s="217"/>
      <c r="T1426" s="218"/>
      <c r="AT1426" s="219" t="s">
        <v>162</v>
      </c>
      <c r="AU1426" s="219" t="s">
        <v>90</v>
      </c>
      <c r="AV1426" s="12" t="s">
        <v>23</v>
      </c>
      <c r="AW1426" s="12" t="s">
        <v>41</v>
      </c>
      <c r="AX1426" s="12" t="s">
        <v>79</v>
      </c>
      <c r="AY1426" s="219" t="s">
        <v>151</v>
      </c>
    </row>
    <row r="1427" spans="2:65" s="12" customFormat="1" x14ac:dyDescent="0.3">
      <c r="B1427" s="209"/>
      <c r="C1427" s="210"/>
      <c r="D1427" s="207" t="s">
        <v>162</v>
      </c>
      <c r="E1427" s="211" t="s">
        <v>77</v>
      </c>
      <c r="F1427" s="212" t="s">
        <v>1530</v>
      </c>
      <c r="G1427" s="210"/>
      <c r="H1427" s="213" t="s">
        <v>77</v>
      </c>
      <c r="I1427" s="214"/>
      <c r="J1427" s="210"/>
      <c r="K1427" s="210"/>
      <c r="L1427" s="215"/>
      <c r="M1427" s="216"/>
      <c r="N1427" s="217"/>
      <c r="O1427" s="217"/>
      <c r="P1427" s="217"/>
      <c r="Q1427" s="217"/>
      <c r="R1427" s="217"/>
      <c r="S1427" s="217"/>
      <c r="T1427" s="218"/>
      <c r="AT1427" s="219" t="s">
        <v>162</v>
      </c>
      <c r="AU1427" s="219" t="s">
        <v>90</v>
      </c>
      <c r="AV1427" s="12" t="s">
        <v>23</v>
      </c>
      <c r="AW1427" s="12" t="s">
        <v>41</v>
      </c>
      <c r="AX1427" s="12" t="s">
        <v>79</v>
      </c>
      <c r="AY1427" s="219" t="s">
        <v>151</v>
      </c>
    </row>
    <row r="1428" spans="2:65" s="13" customFormat="1" x14ac:dyDescent="0.3">
      <c r="B1428" s="220"/>
      <c r="C1428" s="221"/>
      <c r="D1428" s="207" t="s">
        <v>162</v>
      </c>
      <c r="E1428" s="232" t="s">
        <v>77</v>
      </c>
      <c r="F1428" s="233" t="s">
        <v>1531</v>
      </c>
      <c r="G1428" s="221"/>
      <c r="H1428" s="234">
        <v>12.61</v>
      </c>
      <c r="I1428" s="226"/>
      <c r="J1428" s="221"/>
      <c r="K1428" s="221"/>
      <c r="L1428" s="227"/>
      <c r="M1428" s="228"/>
      <c r="N1428" s="229"/>
      <c r="O1428" s="229"/>
      <c r="P1428" s="229"/>
      <c r="Q1428" s="229"/>
      <c r="R1428" s="229"/>
      <c r="S1428" s="229"/>
      <c r="T1428" s="230"/>
      <c r="AT1428" s="231" t="s">
        <v>162</v>
      </c>
      <c r="AU1428" s="231" t="s">
        <v>90</v>
      </c>
      <c r="AV1428" s="13" t="s">
        <v>90</v>
      </c>
      <c r="AW1428" s="13" t="s">
        <v>41</v>
      </c>
      <c r="AX1428" s="13" t="s">
        <v>79</v>
      </c>
      <c r="AY1428" s="231" t="s">
        <v>151</v>
      </c>
    </row>
    <row r="1429" spans="2:65" s="12" customFormat="1" x14ac:dyDescent="0.3">
      <c r="B1429" s="209"/>
      <c r="C1429" s="210"/>
      <c r="D1429" s="207" t="s">
        <v>162</v>
      </c>
      <c r="E1429" s="211" t="s">
        <v>77</v>
      </c>
      <c r="F1429" s="212" t="s">
        <v>1532</v>
      </c>
      <c r="G1429" s="210"/>
      <c r="H1429" s="213" t="s">
        <v>77</v>
      </c>
      <c r="I1429" s="214"/>
      <c r="J1429" s="210"/>
      <c r="K1429" s="210"/>
      <c r="L1429" s="215"/>
      <c r="M1429" s="216"/>
      <c r="N1429" s="217"/>
      <c r="O1429" s="217"/>
      <c r="P1429" s="217"/>
      <c r="Q1429" s="217"/>
      <c r="R1429" s="217"/>
      <c r="S1429" s="217"/>
      <c r="T1429" s="218"/>
      <c r="AT1429" s="219" t="s">
        <v>162</v>
      </c>
      <c r="AU1429" s="219" t="s">
        <v>90</v>
      </c>
      <c r="AV1429" s="12" t="s">
        <v>23</v>
      </c>
      <c r="AW1429" s="12" t="s">
        <v>41</v>
      </c>
      <c r="AX1429" s="12" t="s">
        <v>79</v>
      </c>
      <c r="AY1429" s="219" t="s">
        <v>151</v>
      </c>
    </row>
    <row r="1430" spans="2:65" s="13" customFormat="1" x14ac:dyDescent="0.3">
      <c r="B1430" s="220"/>
      <c r="C1430" s="221"/>
      <c r="D1430" s="207" t="s">
        <v>162</v>
      </c>
      <c r="E1430" s="232" t="s">
        <v>77</v>
      </c>
      <c r="F1430" s="233" t="s">
        <v>1533</v>
      </c>
      <c r="G1430" s="221"/>
      <c r="H1430" s="234">
        <v>156.4</v>
      </c>
      <c r="I1430" s="226"/>
      <c r="J1430" s="221"/>
      <c r="K1430" s="221"/>
      <c r="L1430" s="227"/>
      <c r="M1430" s="228"/>
      <c r="N1430" s="229"/>
      <c r="O1430" s="229"/>
      <c r="P1430" s="229"/>
      <c r="Q1430" s="229"/>
      <c r="R1430" s="229"/>
      <c r="S1430" s="229"/>
      <c r="T1430" s="230"/>
      <c r="AT1430" s="231" t="s">
        <v>162</v>
      </c>
      <c r="AU1430" s="231" t="s">
        <v>90</v>
      </c>
      <c r="AV1430" s="13" t="s">
        <v>90</v>
      </c>
      <c r="AW1430" s="13" t="s">
        <v>41</v>
      </c>
      <c r="AX1430" s="13" t="s">
        <v>79</v>
      </c>
      <c r="AY1430" s="231" t="s">
        <v>151</v>
      </c>
    </row>
    <row r="1431" spans="2:65" s="12" customFormat="1" x14ac:dyDescent="0.3">
      <c r="B1431" s="209"/>
      <c r="C1431" s="210"/>
      <c r="D1431" s="207" t="s">
        <v>162</v>
      </c>
      <c r="E1431" s="211" t="s">
        <v>77</v>
      </c>
      <c r="F1431" s="212" t="s">
        <v>1534</v>
      </c>
      <c r="G1431" s="210"/>
      <c r="H1431" s="213" t="s">
        <v>77</v>
      </c>
      <c r="I1431" s="214"/>
      <c r="J1431" s="210"/>
      <c r="K1431" s="210"/>
      <c r="L1431" s="215"/>
      <c r="M1431" s="216"/>
      <c r="N1431" s="217"/>
      <c r="O1431" s="217"/>
      <c r="P1431" s="217"/>
      <c r="Q1431" s="217"/>
      <c r="R1431" s="217"/>
      <c r="S1431" s="217"/>
      <c r="T1431" s="218"/>
      <c r="AT1431" s="219" t="s">
        <v>162</v>
      </c>
      <c r="AU1431" s="219" t="s">
        <v>90</v>
      </c>
      <c r="AV1431" s="12" t="s">
        <v>23</v>
      </c>
      <c r="AW1431" s="12" t="s">
        <v>41</v>
      </c>
      <c r="AX1431" s="12" t="s">
        <v>79</v>
      </c>
      <c r="AY1431" s="219" t="s">
        <v>151</v>
      </c>
    </row>
    <row r="1432" spans="2:65" s="13" customFormat="1" x14ac:dyDescent="0.3">
      <c r="B1432" s="220"/>
      <c r="C1432" s="221"/>
      <c r="D1432" s="207" t="s">
        <v>162</v>
      </c>
      <c r="E1432" s="232" t="s">
        <v>77</v>
      </c>
      <c r="F1432" s="233" t="s">
        <v>1535</v>
      </c>
      <c r="G1432" s="221"/>
      <c r="H1432" s="234">
        <v>33.06</v>
      </c>
      <c r="I1432" s="226"/>
      <c r="J1432" s="221"/>
      <c r="K1432" s="221"/>
      <c r="L1432" s="227"/>
      <c r="M1432" s="228"/>
      <c r="N1432" s="229"/>
      <c r="O1432" s="229"/>
      <c r="P1432" s="229"/>
      <c r="Q1432" s="229"/>
      <c r="R1432" s="229"/>
      <c r="S1432" s="229"/>
      <c r="T1432" s="230"/>
      <c r="AT1432" s="231" t="s">
        <v>162</v>
      </c>
      <c r="AU1432" s="231" t="s">
        <v>90</v>
      </c>
      <c r="AV1432" s="13" t="s">
        <v>90</v>
      </c>
      <c r="AW1432" s="13" t="s">
        <v>41</v>
      </c>
      <c r="AX1432" s="13" t="s">
        <v>79</v>
      </c>
      <c r="AY1432" s="231" t="s">
        <v>151</v>
      </c>
    </row>
    <row r="1433" spans="2:65" s="14" customFormat="1" x14ac:dyDescent="0.3">
      <c r="B1433" s="235"/>
      <c r="C1433" s="236"/>
      <c r="D1433" s="222" t="s">
        <v>162</v>
      </c>
      <c r="E1433" s="237" t="s">
        <v>77</v>
      </c>
      <c r="F1433" s="238" t="s">
        <v>174</v>
      </c>
      <c r="G1433" s="236"/>
      <c r="H1433" s="239">
        <v>202.07</v>
      </c>
      <c r="I1433" s="240"/>
      <c r="J1433" s="236"/>
      <c r="K1433" s="236"/>
      <c r="L1433" s="241"/>
      <c r="M1433" s="242"/>
      <c r="N1433" s="243"/>
      <c r="O1433" s="243"/>
      <c r="P1433" s="243"/>
      <c r="Q1433" s="243"/>
      <c r="R1433" s="243"/>
      <c r="S1433" s="243"/>
      <c r="T1433" s="244"/>
      <c r="AT1433" s="245" t="s">
        <v>162</v>
      </c>
      <c r="AU1433" s="245" t="s">
        <v>90</v>
      </c>
      <c r="AV1433" s="14" t="s">
        <v>158</v>
      </c>
      <c r="AW1433" s="14" t="s">
        <v>41</v>
      </c>
      <c r="AX1433" s="14" t="s">
        <v>23</v>
      </c>
      <c r="AY1433" s="245" t="s">
        <v>151</v>
      </c>
    </row>
    <row r="1434" spans="2:65" s="1" customFormat="1" ht="31.5" customHeight="1" x14ac:dyDescent="0.3">
      <c r="B1434" s="36"/>
      <c r="C1434" s="195" t="s">
        <v>1536</v>
      </c>
      <c r="D1434" s="195" t="s">
        <v>153</v>
      </c>
      <c r="E1434" s="196" t="s">
        <v>1537</v>
      </c>
      <c r="F1434" s="197" t="s">
        <v>1538</v>
      </c>
      <c r="G1434" s="198" t="s">
        <v>156</v>
      </c>
      <c r="H1434" s="199">
        <v>202.07</v>
      </c>
      <c r="I1434" s="200"/>
      <c r="J1434" s="201">
        <f>ROUND(I1434*H1434,2)</f>
        <v>0</v>
      </c>
      <c r="K1434" s="197" t="s">
        <v>157</v>
      </c>
      <c r="L1434" s="56"/>
      <c r="M1434" s="202" t="s">
        <v>77</v>
      </c>
      <c r="N1434" s="203" t="s">
        <v>50</v>
      </c>
      <c r="O1434" s="37"/>
      <c r="P1434" s="204">
        <f>O1434*H1434</f>
        <v>0</v>
      </c>
      <c r="Q1434" s="204">
        <v>2.8600000000000001E-4</v>
      </c>
      <c r="R1434" s="204">
        <f>Q1434*H1434</f>
        <v>5.779202E-2</v>
      </c>
      <c r="S1434" s="204">
        <v>0</v>
      </c>
      <c r="T1434" s="205">
        <f>S1434*H1434</f>
        <v>0</v>
      </c>
      <c r="AR1434" s="19" t="s">
        <v>271</v>
      </c>
      <c r="AT1434" s="19" t="s">
        <v>153</v>
      </c>
      <c r="AU1434" s="19" t="s">
        <v>90</v>
      </c>
      <c r="AY1434" s="19" t="s">
        <v>151</v>
      </c>
      <c r="BE1434" s="206">
        <f>IF(N1434="základní",J1434,0)</f>
        <v>0</v>
      </c>
      <c r="BF1434" s="206">
        <f>IF(N1434="snížená",J1434,0)</f>
        <v>0</v>
      </c>
      <c r="BG1434" s="206">
        <f>IF(N1434="zákl. přenesená",J1434,0)</f>
        <v>0</v>
      </c>
      <c r="BH1434" s="206">
        <f>IF(N1434="sníž. přenesená",J1434,0)</f>
        <v>0</v>
      </c>
      <c r="BI1434" s="206">
        <f>IF(N1434="nulová",J1434,0)</f>
        <v>0</v>
      </c>
      <c r="BJ1434" s="19" t="s">
        <v>90</v>
      </c>
      <c r="BK1434" s="206">
        <f>ROUND(I1434*H1434,2)</f>
        <v>0</v>
      </c>
      <c r="BL1434" s="19" t="s">
        <v>271</v>
      </c>
      <c r="BM1434" s="19" t="s">
        <v>1539</v>
      </c>
    </row>
    <row r="1435" spans="2:65" s="1" customFormat="1" ht="27" x14ac:dyDescent="0.3">
      <c r="B1435" s="36"/>
      <c r="C1435" s="58"/>
      <c r="D1435" s="207" t="s">
        <v>160</v>
      </c>
      <c r="E1435" s="58"/>
      <c r="F1435" s="208" t="s">
        <v>1540</v>
      </c>
      <c r="G1435" s="58"/>
      <c r="H1435" s="58"/>
      <c r="I1435" s="163"/>
      <c r="J1435" s="58"/>
      <c r="K1435" s="58"/>
      <c r="L1435" s="56"/>
      <c r="M1435" s="73"/>
      <c r="N1435" s="37"/>
      <c r="O1435" s="37"/>
      <c r="P1435" s="37"/>
      <c r="Q1435" s="37"/>
      <c r="R1435" s="37"/>
      <c r="S1435" s="37"/>
      <c r="T1435" s="74"/>
      <c r="AT1435" s="19" t="s">
        <v>160</v>
      </c>
      <c r="AU1435" s="19" t="s">
        <v>90</v>
      </c>
    </row>
    <row r="1436" spans="2:65" s="12" customFormat="1" x14ac:dyDescent="0.3">
      <c r="B1436" s="209"/>
      <c r="C1436" s="210"/>
      <c r="D1436" s="207" t="s">
        <v>162</v>
      </c>
      <c r="E1436" s="211" t="s">
        <v>77</v>
      </c>
      <c r="F1436" s="212" t="s">
        <v>163</v>
      </c>
      <c r="G1436" s="210"/>
      <c r="H1436" s="213" t="s">
        <v>77</v>
      </c>
      <c r="I1436" s="214"/>
      <c r="J1436" s="210"/>
      <c r="K1436" s="210"/>
      <c r="L1436" s="215"/>
      <c r="M1436" s="216"/>
      <c r="N1436" s="217"/>
      <c r="O1436" s="217"/>
      <c r="P1436" s="217"/>
      <c r="Q1436" s="217"/>
      <c r="R1436" s="217"/>
      <c r="S1436" s="217"/>
      <c r="T1436" s="218"/>
      <c r="AT1436" s="219" t="s">
        <v>162</v>
      </c>
      <c r="AU1436" s="219" t="s">
        <v>90</v>
      </c>
      <c r="AV1436" s="12" t="s">
        <v>23</v>
      </c>
      <c r="AW1436" s="12" t="s">
        <v>41</v>
      </c>
      <c r="AX1436" s="12" t="s">
        <v>79</v>
      </c>
      <c r="AY1436" s="219" t="s">
        <v>151</v>
      </c>
    </row>
    <row r="1437" spans="2:65" s="12" customFormat="1" x14ac:dyDescent="0.3">
      <c r="B1437" s="209"/>
      <c r="C1437" s="210"/>
      <c r="D1437" s="207" t="s">
        <v>162</v>
      </c>
      <c r="E1437" s="211" t="s">
        <v>77</v>
      </c>
      <c r="F1437" s="212" t="s">
        <v>1530</v>
      </c>
      <c r="G1437" s="210"/>
      <c r="H1437" s="213" t="s">
        <v>77</v>
      </c>
      <c r="I1437" s="214"/>
      <c r="J1437" s="210"/>
      <c r="K1437" s="210"/>
      <c r="L1437" s="215"/>
      <c r="M1437" s="216"/>
      <c r="N1437" s="217"/>
      <c r="O1437" s="217"/>
      <c r="P1437" s="217"/>
      <c r="Q1437" s="217"/>
      <c r="R1437" s="217"/>
      <c r="S1437" s="217"/>
      <c r="T1437" s="218"/>
      <c r="AT1437" s="219" t="s">
        <v>162</v>
      </c>
      <c r="AU1437" s="219" t="s">
        <v>90</v>
      </c>
      <c r="AV1437" s="12" t="s">
        <v>23</v>
      </c>
      <c r="AW1437" s="12" t="s">
        <v>41</v>
      </c>
      <c r="AX1437" s="12" t="s">
        <v>79</v>
      </c>
      <c r="AY1437" s="219" t="s">
        <v>151</v>
      </c>
    </row>
    <row r="1438" spans="2:65" s="13" customFormat="1" x14ac:dyDescent="0.3">
      <c r="B1438" s="220"/>
      <c r="C1438" s="221"/>
      <c r="D1438" s="207" t="s">
        <v>162</v>
      </c>
      <c r="E1438" s="232" t="s">
        <v>77</v>
      </c>
      <c r="F1438" s="233" t="s">
        <v>1531</v>
      </c>
      <c r="G1438" s="221"/>
      <c r="H1438" s="234">
        <v>12.61</v>
      </c>
      <c r="I1438" s="226"/>
      <c r="J1438" s="221"/>
      <c r="K1438" s="221"/>
      <c r="L1438" s="227"/>
      <c r="M1438" s="228"/>
      <c r="N1438" s="229"/>
      <c r="O1438" s="229"/>
      <c r="P1438" s="229"/>
      <c r="Q1438" s="229"/>
      <c r="R1438" s="229"/>
      <c r="S1438" s="229"/>
      <c r="T1438" s="230"/>
      <c r="AT1438" s="231" t="s">
        <v>162</v>
      </c>
      <c r="AU1438" s="231" t="s">
        <v>90</v>
      </c>
      <c r="AV1438" s="13" t="s">
        <v>90</v>
      </c>
      <c r="AW1438" s="13" t="s">
        <v>41</v>
      </c>
      <c r="AX1438" s="13" t="s">
        <v>79</v>
      </c>
      <c r="AY1438" s="231" t="s">
        <v>151</v>
      </c>
    </row>
    <row r="1439" spans="2:65" s="12" customFormat="1" x14ac:dyDescent="0.3">
      <c r="B1439" s="209"/>
      <c r="C1439" s="210"/>
      <c r="D1439" s="207" t="s">
        <v>162</v>
      </c>
      <c r="E1439" s="211" t="s">
        <v>77</v>
      </c>
      <c r="F1439" s="212" t="s">
        <v>1532</v>
      </c>
      <c r="G1439" s="210"/>
      <c r="H1439" s="213" t="s">
        <v>77</v>
      </c>
      <c r="I1439" s="214"/>
      <c r="J1439" s="210"/>
      <c r="K1439" s="210"/>
      <c r="L1439" s="215"/>
      <c r="M1439" s="216"/>
      <c r="N1439" s="217"/>
      <c r="O1439" s="217"/>
      <c r="P1439" s="217"/>
      <c r="Q1439" s="217"/>
      <c r="R1439" s="217"/>
      <c r="S1439" s="217"/>
      <c r="T1439" s="218"/>
      <c r="AT1439" s="219" t="s">
        <v>162</v>
      </c>
      <c r="AU1439" s="219" t="s">
        <v>90</v>
      </c>
      <c r="AV1439" s="12" t="s">
        <v>23</v>
      </c>
      <c r="AW1439" s="12" t="s">
        <v>41</v>
      </c>
      <c r="AX1439" s="12" t="s">
        <v>79</v>
      </c>
      <c r="AY1439" s="219" t="s">
        <v>151</v>
      </c>
    </row>
    <row r="1440" spans="2:65" s="13" customFormat="1" x14ac:dyDescent="0.3">
      <c r="B1440" s="220"/>
      <c r="C1440" s="221"/>
      <c r="D1440" s="207" t="s">
        <v>162</v>
      </c>
      <c r="E1440" s="232" t="s">
        <v>77</v>
      </c>
      <c r="F1440" s="233" t="s">
        <v>1533</v>
      </c>
      <c r="G1440" s="221"/>
      <c r="H1440" s="234">
        <v>156.4</v>
      </c>
      <c r="I1440" s="226"/>
      <c r="J1440" s="221"/>
      <c r="K1440" s="221"/>
      <c r="L1440" s="227"/>
      <c r="M1440" s="228"/>
      <c r="N1440" s="229"/>
      <c r="O1440" s="229"/>
      <c r="P1440" s="229"/>
      <c r="Q1440" s="229"/>
      <c r="R1440" s="229"/>
      <c r="S1440" s="229"/>
      <c r="T1440" s="230"/>
      <c r="AT1440" s="231" t="s">
        <v>162</v>
      </c>
      <c r="AU1440" s="231" t="s">
        <v>90</v>
      </c>
      <c r="AV1440" s="13" t="s">
        <v>90</v>
      </c>
      <c r="AW1440" s="13" t="s">
        <v>41</v>
      </c>
      <c r="AX1440" s="13" t="s">
        <v>79</v>
      </c>
      <c r="AY1440" s="231" t="s">
        <v>151</v>
      </c>
    </row>
    <row r="1441" spans="2:65" s="12" customFormat="1" x14ac:dyDescent="0.3">
      <c r="B1441" s="209"/>
      <c r="C1441" s="210"/>
      <c r="D1441" s="207" t="s">
        <v>162</v>
      </c>
      <c r="E1441" s="211" t="s">
        <v>77</v>
      </c>
      <c r="F1441" s="212" t="s">
        <v>1534</v>
      </c>
      <c r="G1441" s="210"/>
      <c r="H1441" s="213" t="s">
        <v>77</v>
      </c>
      <c r="I1441" s="214"/>
      <c r="J1441" s="210"/>
      <c r="K1441" s="210"/>
      <c r="L1441" s="215"/>
      <c r="M1441" s="216"/>
      <c r="N1441" s="217"/>
      <c r="O1441" s="217"/>
      <c r="P1441" s="217"/>
      <c r="Q1441" s="217"/>
      <c r="R1441" s="217"/>
      <c r="S1441" s="217"/>
      <c r="T1441" s="218"/>
      <c r="AT1441" s="219" t="s">
        <v>162</v>
      </c>
      <c r="AU1441" s="219" t="s">
        <v>90</v>
      </c>
      <c r="AV1441" s="12" t="s">
        <v>23</v>
      </c>
      <c r="AW1441" s="12" t="s">
        <v>41</v>
      </c>
      <c r="AX1441" s="12" t="s">
        <v>79</v>
      </c>
      <c r="AY1441" s="219" t="s">
        <v>151</v>
      </c>
    </row>
    <row r="1442" spans="2:65" s="13" customFormat="1" x14ac:dyDescent="0.3">
      <c r="B1442" s="220"/>
      <c r="C1442" s="221"/>
      <c r="D1442" s="207" t="s">
        <v>162</v>
      </c>
      <c r="E1442" s="232" t="s">
        <v>77</v>
      </c>
      <c r="F1442" s="233" t="s">
        <v>1535</v>
      </c>
      <c r="G1442" s="221"/>
      <c r="H1442" s="234">
        <v>33.06</v>
      </c>
      <c r="I1442" s="226"/>
      <c r="J1442" s="221"/>
      <c r="K1442" s="221"/>
      <c r="L1442" s="227"/>
      <c r="M1442" s="228"/>
      <c r="N1442" s="229"/>
      <c r="O1442" s="229"/>
      <c r="P1442" s="229"/>
      <c r="Q1442" s="229"/>
      <c r="R1442" s="229"/>
      <c r="S1442" s="229"/>
      <c r="T1442" s="230"/>
      <c r="AT1442" s="231" t="s">
        <v>162</v>
      </c>
      <c r="AU1442" s="231" t="s">
        <v>90</v>
      </c>
      <c r="AV1442" s="13" t="s">
        <v>90</v>
      </c>
      <c r="AW1442" s="13" t="s">
        <v>41</v>
      </c>
      <c r="AX1442" s="13" t="s">
        <v>79</v>
      </c>
      <c r="AY1442" s="231" t="s">
        <v>151</v>
      </c>
    </row>
    <row r="1443" spans="2:65" s="14" customFormat="1" x14ac:dyDescent="0.3">
      <c r="B1443" s="235"/>
      <c r="C1443" s="236"/>
      <c r="D1443" s="222" t="s">
        <v>162</v>
      </c>
      <c r="E1443" s="237" t="s">
        <v>77</v>
      </c>
      <c r="F1443" s="238" t="s">
        <v>174</v>
      </c>
      <c r="G1443" s="236"/>
      <c r="H1443" s="239">
        <v>202.07</v>
      </c>
      <c r="I1443" s="240"/>
      <c r="J1443" s="236"/>
      <c r="K1443" s="236"/>
      <c r="L1443" s="241"/>
      <c r="M1443" s="242"/>
      <c r="N1443" s="243"/>
      <c r="O1443" s="243"/>
      <c r="P1443" s="243"/>
      <c r="Q1443" s="243"/>
      <c r="R1443" s="243"/>
      <c r="S1443" s="243"/>
      <c r="T1443" s="244"/>
      <c r="AT1443" s="245" t="s">
        <v>162</v>
      </c>
      <c r="AU1443" s="245" t="s">
        <v>90</v>
      </c>
      <c r="AV1443" s="14" t="s">
        <v>158</v>
      </c>
      <c r="AW1443" s="14" t="s">
        <v>41</v>
      </c>
      <c r="AX1443" s="14" t="s">
        <v>23</v>
      </c>
      <c r="AY1443" s="245" t="s">
        <v>151</v>
      </c>
    </row>
    <row r="1444" spans="2:65" s="1" customFormat="1" ht="31.5" customHeight="1" x14ac:dyDescent="0.3">
      <c r="B1444" s="36"/>
      <c r="C1444" s="195" t="s">
        <v>1541</v>
      </c>
      <c r="D1444" s="195" t="s">
        <v>153</v>
      </c>
      <c r="E1444" s="196" t="s">
        <v>1542</v>
      </c>
      <c r="F1444" s="197" t="s">
        <v>1543</v>
      </c>
      <c r="G1444" s="198" t="s">
        <v>156</v>
      </c>
      <c r="H1444" s="199">
        <v>12.61</v>
      </c>
      <c r="I1444" s="200"/>
      <c r="J1444" s="201">
        <f>ROUND(I1444*H1444,2)</f>
        <v>0</v>
      </c>
      <c r="K1444" s="197" t="s">
        <v>157</v>
      </c>
      <c r="L1444" s="56"/>
      <c r="M1444" s="202" t="s">
        <v>77</v>
      </c>
      <c r="N1444" s="203" t="s">
        <v>50</v>
      </c>
      <c r="O1444" s="37"/>
      <c r="P1444" s="204">
        <f>O1444*H1444</f>
        <v>0</v>
      </c>
      <c r="Q1444" s="204">
        <v>1.04E-5</v>
      </c>
      <c r="R1444" s="204">
        <f>Q1444*H1444</f>
        <v>1.31144E-4</v>
      </c>
      <c r="S1444" s="204">
        <v>0</v>
      </c>
      <c r="T1444" s="205">
        <f>S1444*H1444</f>
        <v>0</v>
      </c>
      <c r="AR1444" s="19" t="s">
        <v>271</v>
      </c>
      <c r="AT1444" s="19" t="s">
        <v>153</v>
      </c>
      <c r="AU1444" s="19" t="s">
        <v>90</v>
      </c>
      <c r="AY1444" s="19" t="s">
        <v>151</v>
      </c>
      <c r="BE1444" s="206">
        <f>IF(N1444="základní",J1444,0)</f>
        <v>0</v>
      </c>
      <c r="BF1444" s="206">
        <f>IF(N1444="snížená",J1444,0)</f>
        <v>0</v>
      </c>
      <c r="BG1444" s="206">
        <f>IF(N1444="zákl. přenesená",J1444,0)</f>
        <v>0</v>
      </c>
      <c r="BH1444" s="206">
        <f>IF(N1444="sníž. přenesená",J1444,0)</f>
        <v>0</v>
      </c>
      <c r="BI1444" s="206">
        <f>IF(N1444="nulová",J1444,0)</f>
        <v>0</v>
      </c>
      <c r="BJ1444" s="19" t="s">
        <v>90</v>
      </c>
      <c r="BK1444" s="206">
        <f>ROUND(I1444*H1444,2)</f>
        <v>0</v>
      </c>
      <c r="BL1444" s="19" t="s">
        <v>271</v>
      </c>
      <c r="BM1444" s="19" t="s">
        <v>1544</v>
      </c>
    </row>
    <row r="1445" spans="2:65" s="1" customFormat="1" ht="27" x14ac:dyDescent="0.3">
      <c r="B1445" s="36"/>
      <c r="C1445" s="58"/>
      <c r="D1445" s="207" t="s">
        <v>160</v>
      </c>
      <c r="E1445" s="58"/>
      <c r="F1445" s="208" t="s">
        <v>1545</v>
      </c>
      <c r="G1445" s="58"/>
      <c r="H1445" s="58"/>
      <c r="I1445" s="163"/>
      <c r="J1445" s="58"/>
      <c r="K1445" s="58"/>
      <c r="L1445" s="56"/>
      <c r="M1445" s="73"/>
      <c r="N1445" s="37"/>
      <c r="O1445" s="37"/>
      <c r="P1445" s="37"/>
      <c r="Q1445" s="37"/>
      <c r="R1445" s="37"/>
      <c r="S1445" s="37"/>
      <c r="T1445" s="74"/>
      <c r="AT1445" s="19" t="s">
        <v>160</v>
      </c>
      <c r="AU1445" s="19" t="s">
        <v>90</v>
      </c>
    </row>
    <row r="1446" spans="2:65" s="12" customFormat="1" x14ac:dyDescent="0.3">
      <c r="B1446" s="209"/>
      <c r="C1446" s="210"/>
      <c r="D1446" s="207" t="s">
        <v>162</v>
      </c>
      <c r="E1446" s="211" t="s">
        <v>77</v>
      </c>
      <c r="F1446" s="212" t="s">
        <v>163</v>
      </c>
      <c r="G1446" s="210"/>
      <c r="H1446" s="213" t="s">
        <v>77</v>
      </c>
      <c r="I1446" s="214"/>
      <c r="J1446" s="210"/>
      <c r="K1446" s="210"/>
      <c r="L1446" s="215"/>
      <c r="M1446" s="216"/>
      <c r="N1446" s="217"/>
      <c r="O1446" s="217"/>
      <c r="P1446" s="217"/>
      <c r="Q1446" s="217"/>
      <c r="R1446" s="217"/>
      <c r="S1446" s="217"/>
      <c r="T1446" s="218"/>
      <c r="AT1446" s="219" t="s">
        <v>162</v>
      </c>
      <c r="AU1446" s="219" t="s">
        <v>90</v>
      </c>
      <c r="AV1446" s="12" t="s">
        <v>23</v>
      </c>
      <c r="AW1446" s="12" t="s">
        <v>41</v>
      </c>
      <c r="AX1446" s="12" t="s">
        <v>79</v>
      </c>
      <c r="AY1446" s="219" t="s">
        <v>151</v>
      </c>
    </row>
    <row r="1447" spans="2:65" s="12" customFormat="1" x14ac:dyDescent="0.3">
      <c r="B1447" s="209"/>
      <c r="C1447" s="210"/>
      <c r="D1447" s="207" t="s">
        <v>162</v>
      </c>
      <c r="E1447" s="211" t="s">
        <v>77</v>
      </c>
      <c r="F1447" s="212" t="s">
        <v>1530</v>
      </c>
      <c r="G1447" s="210"/>
      <c r="H1447" s="213" t="s">
        <v>77</v>
      </c>
      <c r="I1447" s="214"/>
      <c r="J1447" s="210"/>
      <c r="K1447" s="210"/>
      <c r="L1447" s="215"/>
      <c r="M1447" s="216"/>
      <c r="N1447" s="217"/>
      <c r="O1447" s="217"/>
      <c r="P1447" s="217"/>
      <c r="Q1447" s="217"/>
      <c r="R1447" s="217"/>
      <c r="S1447" s="217"/>
      <c r="T1447" s="218"/>
      <c r="AT1447" s="219" t="s">
        <v>162</v>
      </c>
      <c r="AU1447" s="219" t="s">
        <v>90</v>
      </c>
      <c r="AV1447" s="12" t="s">
        <v>23</v>
      </c>
      <c r="AW1447" s="12" t="s">
        <v>41</v>
      </c>
      <c r="AX1447" s="12" t="s">
        <v>79</v>
      </c>
      <c r="AY1447" s="219" t="s">
        <v>151</v>
      </c>
    </row>
    <row r="1448" spans="2:65" s="13" customFormat="1" x14ac:dyDescent="0.3">
      <c r="B1448" s="220"/>
      <c r="C1448" s="221"/>
      <c r="D1448" s="207" t="s">
        <v>162</v>
      </c>
      <c r="E1448" s="232" t="s">
        <v>77</v>
      </c>
      <c r="F1448" s="233" t="s">
        <v>1531</v>
      </c>
      <c r="G1448" s="221"/>
      <c r="H1448" s="234">
        <v>12.61</v>
      </c>
      <c r="I1448" s="226"/>
      <c r="J1448" s="221"/>
      <c r="K1448" s="221"/>
      <c r="L1448" s="227"/>
      <c r="M1448" s="272"/>
      <c r="N1448" s="273"/>
      <c r="O1448" s="273"/>
      <c r="P1448" s="273"/>
      <c r="Q1448" s="273"/>
      <c r="R1448" s="273"/>
      <c r="S1448" s="273"/>
      <c r="T1448" s="274"/>
      <c r="AT1448" s="231" t="s">
        <v>162</v>
      </c>
      <c r="AU1448" s="231" t="s">
        <v>90</v>
      </c>
      <c r="AV1448" s="13" t="s">
        <v>90</v>
      </c>
      <c r="AW1448" s="13" t="s">
        <v>41</v>
      </c>
      <c r="AX1448" s="13" t="s">
        <v>23</v>
      </c>
      <c r="AY1448" s="231" t="s">
        <v>151</v>
      </c>
    </row>
    <row r="1449" spans="2:65" s="1" customFormat="1" ht="6.95" customHeight="1" x14ac:dyDescent="0.3">
      <c r="B1449" s="51"/>
      <c r="C1449" s="52"/>
      <c r="D1449" s="52"/>
      <c r="E1449" s="52"/>
      <c r="F1449" s="52"/>
      <c r="G1449" s="52"/>
      <c r="H1449" s="52"/>
      <c r="I1449" s="139"/>
      <c r="J1449" s="52"/>
      <c r="K1449" s="52"/>
      <c r="L1449" s="56"/>
    </row>
  </sheetData>
  <sheetProtection password="CC35" sheet="1" objects="1" scenarios="1" formatColumns="0" formatRows="0" sort="0" autoFilter="0"/>
  <autoFilter ref="C106:K106"/>
  <mergeCells count="12">
    <mergeCell ref="E97:H97"/>
    <mergeCell ref="E99:H99"/>
    <mergeCell ref="E7:H7"/>
    <mergeCell ref="E9:H9"/>
    <mergeCell ref="E11:H11"/>
    <mergeCell ref="E26:H26"/>
    <mergeCell ref="E47:H47"/>
    <mergeCell ref="G1:H1"/>
    <mergeCell ref="L2:V2"/>
    <mergeCell ref="E49:H49"/>
    <mergeCell ref="E51:H51"/>
    <mergeCell ref="E95:H95"/>
  </mergeCells>
  <hyperlinks>
    <hyperlink ref="F1:G1" location="C2" tooltip="Krycí list soupisu" display="1) Krycí list soupisu"/>
    <hyperlink ref="G1:H1" location="C58" tooltip="Rekapitulace" display="2) Rekapitulace"/>
    <hyperlink ref="J1" location="C106" tooltip="Soupis prací" display="3) Soupis prací"/>
    <hyperlink ref="L1:V1" location="'Rekapitulace stavby'!C2" tooltip="Rekapitulace stavby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07"/>
  <sheetViews>
    <sheetView showGridLines="0" workbookViewId="0">
      <pane ySplit="1" topLeftCell="A79" activePane="bottomLeft" state="frozen"/>
      <selection pane="bottomLeft" activeCell="I90" sqref="I90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5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 x14ac:dyDescent="0.3">
      <c r="A1" s="17"/>
      <c r="B1" s="281"/>
      <c r="C1" s="281"/>
      <c r="D1" s="280" t="s">
        <v>1</v>
      </c>
      <c r="E1" s="281"/>
      <c r="F1" s="282" t="s">
        <v>1603</v>
      </c>
      <c r="G1" s="409" t="s">
        <v>1604</v>
      </c>
      <c r="H1" s="409"/>
      <c r="I1" s="286"/>
      <c r="J1" s="282" t="s">
        <v>1605</v>
      </c>
      <c r="K1" s="280" t="s">
        <v>98</v>
      </c>
      <c r="L1" s="282" t="s">
        <v>1606</v>
      </c>
      <c r="M1" s="282"/>
      <c r="N1" s="282"/>
      <c r="O1" s="282"/>
      <c r="P1" s="282"/>
      <c r="Q1" s="282"/>
      <c r="R1" s="282"/>
      <c r="S1" s="282"/>
      <c r="T1" s="282"/>
      <c r="U1" s="278"/>
      <c r="V1" s="278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</row>
    <row r="2" spans="1:70" ht="36.950000000000003" customHeight="1" x14ac:dyDescent="0.3"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AT2" s="19" t="s">
        <v>97</v>
      </c>
    </row>
    <row r="3" spans="1:70" ht="6.95" customHeight="1" x14ac:dyDescent="0.3">
      <c r="B3" s="20"/>
      <c r="C3" s="21"/>
      <c r="D3" s="21"/>
      <c r="E3" s="21"/>
      <c r="F3" s="21"/>
      <c r="G3" s="21"/>
      <c r="H3" s="21"/>
      <c r="I3" s="116"/>
      <c r="J3" s="21"/>
      <c r="K3" s="22"/>
      <c r="AT3" s="19" t="s">
        <v>23</v>
      </c>
    </row>
    <row r="4" spans="1:70" ht="36.950000000000003" customHeight="1" x14ac:dyDescent="0.3">
      <c r="B4" s="23"/>
      <c r="C4" s="24"/>
      <c r="D4" s="25" t="s">
        <v>99</v>
      </c>
      <c r="E4" s="24"/>
      <c r="F4" s="24"/>
      <c r="G4" s="24"/>
      <c r="H4" s="24"/>
      <c r="I4" s="117"/>
      <c r="J4" s="24"/>
      <c r="K4" s="26"/>
      <c r="M4" s="27" t="s">
        <v>10</v>
      </c>
      <c r="AT4" s="19" t="s">
        <v>4</v>
      </c>
    </row>
    <row r="5" spans="1:70" ht="6.95" customHeight="1" x14ac:dyDescent="0.3">
      <c r="B5" s="23"/>
      <c r="C5" s="24"/>
      <c r="D5" s="24"/>
      <c r="E5" s="24"/>
      <c r="F5" s="24"/>
      <c r="G5" s="24"/>
      <c r="H5" s="24"/>
      <c r="I5" s="117"/>
      <c r="J5" s="24"/>
      <c r="K5" s="26"/>
    </row>
    <row r="6" spans="1:70" ht="15" x14ac:dyDescent="0.3">
      <c r="B6" s="23"/>
      <c r="C6" s="24"/>
      <c r="D6" s="32" t="s">
        <v>16</v>
      </c>
      <c r="E6" s="24"/>
      <c r="F6" s="24"/>
      <c r="G6" s="24"/>
      <c r="H6" s="24"/>
      <c r="I6" s="117"/>
      <c r="J6" s="24"/>
      <c r="K6" s="26"/>
    </row>
    <row r="7" spans="1:70" ht="22.5" customHeight="1" x14ac:dyDescent="0.3">
      <c r="B7" s="23"/>
      <c r="C7" s="24"/>
      <c r="D7" s="24"/>
      <c r="E7" s="410" t="str">
        <f>'Rekapitulace stavby'!K6</f>
        <v>Stavební úpravy - zateplení BD Květná č.p. 44, 46</v>
      </c>
      <c r="F7" s="402"/>
      <c r="G7" s="402"/>
      <c r="H7" s="402"/>
      <c r="I7" s="117"/>
      <c r="J7" s="24"/>
      <c r="K7" s="26"/>
    </row>
    <row r="8" spans="1:70" ht="15" x14ac:dyDescent="0.3">
      <c r="B8" s="23"/>
      <c r="C8" s="24"/>
      <c r="D8" s="32" t="s">
        <v>100</v>
      </c>
      <c r="E8" s="24"/>
      <c r="F8" s="24"/>
      <c r="G8" s="24"/>
      <c r="H8" s="24"/>
      <c r="I8" s="117"/>
      <c r="J8" s="24"/>
      <c r="K8" s="26"/>
    </row>
    <row r="9" spans="1:70" s="1" customFormat="1" ht="22.5" customHeight="1" x14ac:dyDescent="0.3">
      <c r="B9" s="36"/>
      <c r="C9" s="37"/>
      <c r="D9" s="37"/>
      <c r="E9" s="410" t="s">
        <v>101</v>
      </c>
      <c r="F9" s="386"/>
      <c r="G9" s="386"/>
      <c r="H9" s="386"/>
      <c r="I9" s="118"/>
      <c r="J9" s="37"/>
      <c r="K9" s="40"/>
    </row>
    <row r="10" spans="1:70" s="1" customFormat="1" ht="15" x14ac:dyDescent="0.3">
      <c r="B10" s="36"/>
      <c r="C10" s="37"/>
      <c r="D10" s="32" t="s">
        <v>102</v>
      </c>
      <c r="E10" s="37"/>
      <c r="F10" s="37"/>
      <c r="G10" s="37"/>
      <c r="H10" s="37"/>
      <c r="I10" s="118"/>
      <c r="J10" s="37"/>
      <c r="K10" s="40"/>
    </row>
    <row r="11" spans="1:70" s="1" customFormat="1" ht="36.950000000000003" customHeight="1" x14ac:dyDescent="0.3">
      <c r="B11" s="36"/>
      <c r="C11" s="37"/>
      <c r="D11" s="37"/>
      <c r="E11" s="411" t="s">
        <v>1554</v>
      </c>
      <c r="F11" s="386"/>
      <c r="G11" s="386"/>
      <c r="H11" s="386"/>
      <c r="I11" s="118"/>
      <c r="J11" s="37"/>
      <c r="K11" s="40"/>
    </row>
    <row r="12" spans="1:70" s="1" customFormat="1" x14ac:dyDescent="0.3">
      <c r="B12" s="36"/>
      <c r="C12" s="37"/>
      <c r="D12" s="37"/>
      <c r="E12" s="37"/>
      <c r="F12" s="37"/>
      <c r="G12" s="37"/>
      <c r="H12" s="37"/>
      <c r="I12" s="118"/>
      <c r="J12" s="37"/>
      <c r="K12" s="40"/>
    </row>
    <row r="13" spans="1:70" s="1" customFormat="1" ht="14.45" customHeight="1" x14ac:dyDescent="0.3">
      <c r="B13" s="36"/>
      <c r="C13" s="37"/>
      <c r="D13" s="32" t="s">
        <v>19</v>
      </c>
      <c r="E13" s="37"/>
      <c r="F13" s="30" t="s">
        <v>20</v>
      </c>
      <c r="G13" s="37"/>
      <c r="H13" s="37"/>
      <c r="I13" s="119" t="s">
        <v>21</v>
      </c>
      <c r="J13" s="30" t="s">
        <v>77</v>
      </c>
      <c r="K13" s="40"/>
    </row>
    <row r="14" spans="1:70" s="1" customFormat="1" ht="14.45" customHeight="1" x14ac:dyDescent="0.3">
      <c r="B14" s="36"/>
      <c r="C14" s="37"/>
      <c r="D14" s="32" t="s">
        <v>24</v>
      </c>
      <c r="E14" s="37"/>
      <c r="F14" s="30" t="s">
        <v>25</v>
      </c>
      <c r="G14" s="37"/>
      <c r="H14" s="37"/>
      <c r="I14" s="119" t="s">
        <v>26</v>
      </c>
      <c r="J14" s="120" t="str">
        <f>'Rekapitulace stavby'!AN8</f>
        <v>Vyplň údaj</v>
      </c>
      <c r="K14" s="40"/>
    </row>
    <row r="15" spans="1:70" s="1" customFormat="1" ht="10.9" customHeight="1" x14ac:dyDescent="0.3">
      <c r="B15" s="36"/>
      <c r="C15" s="37"/>
      <c r="D15" s="37"/>
      <c r="E15" s="37"/>
      <c r="F15" s="37"/>
      <c r="G15" s="37"/>
      <c r="H15" s="37"/>
      <c r="I15" s="118"/>
      <c r="J15" s="37"/>
      <c r="K15" s="40"/>
    </row>
    <row r="16" spans="1:70" s="1" customFormat="1" ht="14.45" customHeight="1" x14ac:dyDescent="0.3">
      <c r="B16" s="36"/>
      <c r="C16" s="37"/>
      <c r="D16" s="32" t="s">
        <v>29</v>
      </c>
      <c r="E16" s="37"/>
      <c r="F16" s="37"/>
      <c r="G16" s="37"/>
      <c r="H16" s="37"/>
      <c r="I16" s="119" t="s">
        <v>30</v>
      </c>
      <c r="J16" s="30" t="s">
        <v>31</v>
      </c>
      <c r="K16" s="40"/>
    </row>
    <row r="17" spans="2:11" s="1" customFormat="1" ht="18" customHeight="1" x14ac:dyDescent="0.3">
      <c r="B17" s="36"/>
      <c r="C17" s="37"/>
      <c r="D17" s="37"/>
      <c r="E17" s="30" t="s">
        <v>32</v>
      </c>
      <c r="F17" s="37"/>
      <c r="G17" s="37"/>
      <c r="H17" s="37"/>
      <c r="I17" s="119" t="s">
        <v>33</v>
      </c>
      <c r="J17" s="30" t="s">
        <v>34</v>
      </c>
      <c r="K17" s="40"/>
    </row>
    <row r="18" spans="2:11" s="1" customFormat="1" ht="6.95" customHeight="1" x14ac:dyDescent="0.3">
      <c r="B18" s="36"/>
      <c r="C18" s="37"/>
      <c r="D18" s="37"/>
      <c r="E18" s="37"/>
      <c r="F18" s="37"/>
      <c r="G18" s="37"/>
      <c r="H18" s="37"/>
      <c r="I18" s="118"/>
      <c r="J18" s="37"/>
      <c r="K18" s="40"/>
    </row>
    <row r="19" spans="2:11" s="1" customFormat="1" ht="14.45" customHeight="1" x14ac:dyDescent="0.3">
      <c r="B19" s="36"/>
      <c r="C19" s="37"/>
      <c r="D19" s="32" t="s">
        <v>35</v>
      </c>
      <c r="E19" s="37"/>
      <c r="F19" s="37"/>
      <c r="G19" s="37"/>
      <c r="H19" s="37"/>
      <c r="I19" s="119" t="s">
        <v>30</v>
      </c>
      <c r="J19" s="30" t="str">
        <f>IF('Rekapitulace stavby'!AN13="Vyplň údaj","",IF('Rekapitulace stavby'!AN13="","",'Rekapitulace stavby'!AN13))</f>
        <v/>
      </c>
      <c r="K19" s="40"/>
    </row>
    <row r="20" spans="2:11" s="1" customFormat="1" ht="18" customHeight="1" x14ac:dyDescent="0.3">
      <c r="B20" s="36"/>
      <c r="C20" s="37"/>
      <c r="D20" s="37"/>
      <c r="E20" s="30" t="str">
        <f>IF('Rekapitulace stavby'!E14="Vyplň údaj","",IF('Rekapitulace stavby'!E14="","",'Rekapitulace stavby'!E14))</f>
        <v/>
      </c>
      <c r="F20" s="37"/>
      <c r="G20" s="37"/>
      <c r="H20" s="37"/>
      <c r="I20" s="119" t="s">
        <v>33</v>
      </c>
      <c r="J20" s="30" t="str">
        <f>IF('Rekapitulace stavby'!AN14="Vyplň údaj","",IF('Rekapitulace stavby'!AN14="","",'Rekapitulace stavby'!AN14))</f>
        <v/>
      </c>
      <c r="K20" s="40"/>
    </row>
    <row r="21" spans="2:11" s="1" customFormat="1" ht="6.95" customHeight="1" x14ac:dyDescent="0.3">
      <c r="B21" s="36"/>
      <c r="C21" s="37"/>
      <c r="D21" s="37"/>
      <c r="E21" s="37"/>
      <c r="F21" s="37"/>
      <c r="G21" s="37"/>
      <c r="H21" s="37"/>
      <c r="I21" s="118"/>
      <c r="J21" s="37"/>
      <c r="K21" s="40"/>
    </row>
    <row r="22" spans="2:11" s="1" customFormat="1" ht="14.45" customHeight="1" x14ac:dyDescent="0.3">
      <c r="B22" s="36"/>
      <c r="C22" s="37"/>
      <c r="D22" s="32" t="s">
        <v>37</v>
      </c>
      <c r="E22" s="37"/>
      <c r="F22" s="37"/>
      <c r="G22" s="37"/>
      <c r="H22" s="37"/>
      <c r="I22" s="119" t="s">
        <v>30</v>
      </c>
      <c r="J22" s="30" t="s">
        <v>38</v>
      </c>
      <c r="K22" s="40"/>
    </row>
    <row r="23" spans="2:11" s="1" customFormat="1" ht="18" customHeight="1" x14ac:dyDescent="0.3">
      <c r="B23" s="36"/>
      <c r="C23" s="37"/>
      <c r="D23" s="37"/>
      <c r="E23" s="30" t="s">
        <v>39</v>
      </c>
      <c r="F23" s="37"/>
      <c r="G23" s="37"/>
      <c r="H23" s="37"/>
      <c r="I23" s="119" t="s">
        <v>33</v>
      </c>
      <c r="J23" s="30" t="s">
        <v>40</v>
      </c>
      <c r="K23" s="40"/>
    </row>
    <row r="24" spans="2:11" s="1" customFormat="1" ht="6.95" customHeight="1" x14ac:dyDescent="0.3">
      <c r="B24" s="36"/>
      <c r="C24" s="37"/>
      <c r="D24" s="37"/>
      <c r="E24" s="37"/>
      <c r="F24" s="37"/>
      <c r="G24" s="37"/>
      <c r="H24" s="37"/>
      <c r="I24" s="118"/>
      <c r="J24" s="37"/>
      <c r="K24" s="40"/>
    </row>
    <row r="25" spans="2:11" s="1" customFormat="1" ht="14.45" customHeight="1" x14ac:dyDescent="0.3">
      <c r="B25" s="36"/>
      <c r="C25" s="37"/>
      <c r="D25" s="32" t="s">
        <v>42</v>
      </c>
      <c r="E25" s="37"/>
      <c r="F25" s="37"/>
      <c r="G25" s="37"/>
      <c r="H25" s="37"/>
      <c r="I25" s="118"/>
      <c r="J25" s="37"/>
      <c r="K25" s="40"/>
    </row>
    <row r="26" spans="2:11" s="7" customFormat="1" ht="22.5" customHeight="1" x14ac:dyDescent="0.3">
      <c r="B26" s="121"/>
      <c r="C26" s="122"/>
      <c r="D26" s="122"/>
      <c r="E26" s="405" t="s">
        <v>77</v>
      </c>
      <c r="F26" s="413"/>
      <c r="G26" s="413"/>
      <c r="H26" s="413"/>
      <c r="I26" s="123"/>
      <c r="J26" s="122"/>
      <c r="K26" s="124"/>
    </row>
    <row r="27" spans="2:11" s="1" customFormat="1" ht="6.95" customHeight="1" x14ac:dyDescent="0.3">
      <c r="B27" s="36"/>
      <c r="C27" s="37"/>
      <c r="D27" s="37"/>
      <c r="E27" s="37"/>
      <c r="F27" s="37"/>
      <c r="G27" s="37"/>
      <c r="H27" s="37"/>
      <c r="I27" s="118"/>
      <c r="J27" s="37"/>
      <c r="K27" s="40"/>
    </row>
    <row r="28" spans="2:11" s="1" customFormat="1" ht="6.95" customHeight="1" x14ac:dyDescent="0.3">
      <c r="B28" s="36"/>
      <c r="C28" s="37"/>
      <c r="D28" s="81"/>
      <c r="E28" s="81"/>
      <c r="F28" s="81"/>
      <c r="G28" s="81"/>
      <c r="H28" s="81"/>
      <c r="I28" s="125"/>
      <c r="J28" s="81"/>
      <c r="K28" s="126"/>
    </row>
    <row r="29" spans="2:11" s="1" customFormat="1" ht="25.35" customHeight="1" x14ac:dyDescent="0.3">
      <c r="B29" s="36"/>
      <c r="C29" s="37"/>
      <c r="D29" s="127" t="s">
        <v>44</v>
      </c>
      <c r="E29" s="37"/>
      <c r="F29" s="37"/>
      <c r="G29" s="37"/>
      <c r="H29" s="37"/>
      <c r="I29" s="118"/>
      <c r="J29" s="128">
        <f>ROUND(J87,2)</f>
        <v>0</v>
      </c>
      <c r="K29" s="40"/>
    </row>
    <row r="30" spans="2:11" s="1" customFormat="1" ht="6.95" customHeight="1" x14ac:dyDescent="0.3">
      <c r="B30" s="36"/>
      <c r="C30" s="37"/>
      <c r="D30" s="81"/>
      <c r="E30" s="81"/>
      <c r="F30" s="81"/>
      <c r="G30" s="81"/>
      <c r="H30" s="81"/>
      <c r="I30" s="125"/>
      <c r="J30" s="81"/>
      <c r="K30" s="126"/>
    </row>
    <row r="31" spans="2:11" s="1" customFormat="1" ht="14.45" customHeight="1" x14ac:dyDescent="0.3">
      <c r="B31" s="36"/>
      <c r="C31" s="37"/>
      <c r="D31" s="37"/>
      <c r="E31" s="37"/>
      <c r="F31" s="41" t="s">
        <v>46</v>
      </c>
      <c r="G31" s="37"/>
      <c r="H31" s="37"/>
      <c r="I31" s="129" t="s">
        <v>45</v>
      </c>
      <c r="J31" s="41" t="s">
        <v>47</v>
      </c>
      <c r="K31" s="40"/>
    </row>
    <row r="32" spans="2:11" s="1" customFormat="1" ht="14.45" customHeight="1" x14ac:dyDescent="0.3">
      <c r="B32" s="36"/>
      <c r="C32" s="37"/>
      <c r="D32" s="44" t="s">
        <v>48</v>
      </c>
      <c r="E32" s="44" t="s">
        <v>49</v>
      </c>
      <c r="F32" s="130">
        <f>ROUND(SUM(BE87:BE106), 2)</f>
        <v>0</v>
      </c>
      <c r="G32" s="37"/>
      <c r="H32" s="37"/>
      <c r="I32" s="131">
        <v>0.21</v>
      </c>
      <c r="J32" s="130">
        <f>ROUND(ROUND((SUM(BE87:BE106)), 2)*I32, 2)</f>
        <v>0</v>
      </c>
      <c r="K32" s="40"/>
    </row>
    <row r="33" spans="2:11" s="1" customFormat="1" ht="14.45" customHeight="1" x14ac:dyDescent="0.3">
      <c r="B33" s="36"/>
      <c r="C33" s="37"/>
      <c r="D33" s="37"/>
      <c r="E33" s="44" t="s">
        <v>50</v>
      </c>
      <c r="F33" s="130">
        <f>ROUND(SUM(BF87:BF106), 2)</f>
        <v>0</v>
      </c>
      <c r="G33" s="37"/>
      <c r="H33" s="37"/>
      <c r="I33" s="131">
        <v>0.15</v>
      </c>
      <c r="J33" s="130">
        <f>ROUND(ROUND((SUM(BF87:BF106)), 2)*I33, 2)</f>
        <v>0</v>
      </c>
      <c r="K33" s="40"/>
    </row>
    <row r="34" spans="2:11" s="1" customFormat="1" ht="14.45" hidden="1" customHeight="1" x14ac:dyDescent="0.3">
      <c r="B34" s="36"/>
      <c r="C34" s="37"/>
      <c r="D34" s="37"/>
      <c r="E34" s="44" t="s">
        <v>51</v>
      </c>
      <c r="F34" s="130">
        <f>ROUND(SUM(BG87:BG106), 2)</f>
        <v>0</v>
      </c>
      <c r="G34" s="37"/>
      <c r="H34" s="37"/>
      <c r="I34" s="131">
        <v>0.21</v>
      </c>
      <c r="J34" s="130">
        <v>0</v>
      </c>
      <c r="K34" s="40"/>
    </row>
    <row r="35" spans="2:11" s="1" customFormat="1" ht="14.45" hidden="1" customHeight="1" x14ac:dyDescent="0.3">
      <c r="B35" s="36"/>
      <c r="C35" s="37"/>
      <c r="D35" s="37"/>
      <c r="E35" s="44" t="s">
        <v>52</v>
      </c>
      <c r="F35" s="130">
        <f>ROUND(SUM(BH87:BH106), 2)</f>
        <v>0</v>
      </c>
      <c r="G35" s="37"/>
      <c r="H35" s="37"/>
      <c r="I35" s="131">
        <v>0.15</v>
      </c>
      <c r="J35" s="130">
        <v>0</v>
      </c>
      <c r="K35" s="40"/>
    </row>
    <row r="36" spans="2:11" s="1" customFormat="1" ht="14.45" hidden="1" customHeight="1" x14ac:dyDescent="0.3">
      <c r="B36" s="36"/>
      <c r="C36" s="37"/>
      <c r="D36" s="37"/>
      <c r="E36" s="44" t="s">
        <v>53</v>
      </c>
      <c r="F36" s="130">
        <f>ROUND(SUM(BI87:BI106), 2)</f>
        <v>0</v>
      </c>
      <c r="G36" s="37"/>
      <c r="H36" s="37"/>
      <c r="I36" s="131">
        <v>0</v>
      </c>
      <c r="J36" s="130">
        <v>0</v>
      </c>
      <c r="K36" s="40"/>
    </row>
    <row r="37" spans="2:11" s="1" customFormat="1" ht="6.95" customHeight="1" x14ac:dyDescent="0.3">
      <c r="B37" s="36"/>
      <c r="C37" s="37"/>
      <c r="D37" s="37"/>
      <c r="E37" s="37"/>
      <c r="F37" s="37"/>
      <c r="G37" s="37"/>
      <c r="H37" s="37"/>
      <c r="I37" s="118"/>
      <c r="J37" s="37"/>
      <c r="K37" s="40"/>
    </row>
    <row r="38" spans="2:11" s="1" customFormat="1" ht="25.35" customHeight="1" x14ac:dyDescent="0.3">
      <c r="B38" s="36"/>
      <c r="C38" s="132"/>
      <c r="D38" s="133" t="s">
        <v>54</v>
      </c>
      <c r="E38" s="75"/>
      <c r="F38" s="75"/>
      <c r="G38" s="134" t="s">
        <v>55</v>
      </c>
      <c r="H38" s="135" t="s">
        <v>56</v>
      </c>
      <c r="I38" s="136"/>
      <c r="J38" s="137">
        <f>SUM(J29:J36)</f>
        <v>0</v>
      </c>
      <c r="K38" s="138"/>
    </row>
    <row r="39" spans="2:11" s="1" customFormat="1" ht="14.45" customHeight="1" x14ac:dyDescent="0.3">
      <c r="B39" s="51"/>
      <c r="C39" s="52"/>
      <c r="D39" s="52"/>
      <c r="E39" s="52"/>
      <c r="F39" s="52"/>
      <c r="G39" s="52"/>
      <c r="H39" s="52"/>
      <c r="I39" s="139"/>
      <c r="J39" s="52"/>
      <c r="K39" s="53"/>
    </row>
    <row r="43" spans="2:11" s="1" customFormat="1" ht="6.95" customHeight="1" x14ac:dyDescent="0.3">
      <c r="B43" s="140"/>
      <c r="C43" s="141"/>
      <c r="D43" s="141"/>
      <c r="E43" s="141"/>
      <c r="F43" s="141"/>
      <c r="G43" s="141"/>
      <c r="H43" s="141"/>
      <c r="I43" s="142"/>
      <c r="J43" s="141"/>
      <c r="K43" s="143"/>
    </row>
    <row r="44" spans="2:11" s="1" customFormat="1" ht="36.950000000000003" customHeight="1" x14ac:dyDescent="0.3">
      <c r="B44" s="36"/>
      <c r="C44" s="25" t="s">
        <v>105</v>
      </c>
      <c r="D44" s="37"/>
      <c r="E44" s="37"/>
      <c r="F44" s="37"/>
      <c r="G44" s="37"/>
      <c r="H44" s="37"/>
      <c r="I44" s="118"/>
      <c r="J44" s="37"/>
      <c r="K44" s="40"/>
    </row>
    <row r="45" spans="2:11" s="1" customFormat="1" ht="6.95" customHeight="1" x14ac:dyDescent="0.3">
      <c r="B45" s="36"/>
      <c r="C45" s="37"/>
      <c r="D45" s="37"/>
      <c r="E45" s="37"/>
      <c r="F45" s="37"/>
      <c r="G45" s="37"/>
      <c r="H45" s="37"/>
      <c r="I45" s="118"/>
      <c r="J45" s="37"/>
      <c r="K45" s="40"/>
    </row>
    <row r="46" spans="2:11" s="1" customFormat="1" ht="14.45" customHeight="1" x14ac:dyDescent="0.3">
      <c r="B46" s="36"/>
      <c r="C46" s="32" t="s">
        <v>16</v>
      </c>
      <c r="D46" s="37"/>
      <c r="E46" s="37"/>
      <c r="F46" s="37"/>
      <c r="G46" s="37"/>
      <c r="H46" s="37"/>
      <c r="I46" s="118"/>
      <c r="J46" s="37"/>
      <c r="K46" s="40"/>
    </row>
    <row r="47" spans="2:11" s="1" customFormat="1" ht="22.5" customHeight="1" x14ac:dyDescent="0.3">
      <c r="B47" s="36"/>
      <c r="C47" s="37"/>
      <c r="D47" s="37"/>
      <c r="E47" s="410" t="str">
        <f>E7</f>
        <v>Stavební úpravy - zateplení BD Květná č.p. 44, 46</v>
      </c>
      <c r="F47" s="386"/>
      <c r="G47" s="386"/>
      <c r="H47" s="386"/>
      <c r="I47" s="118"/>
      <c r="J47" s="37"/>
      <c r="K47" s="40"/>
    </row>
    <row r="48" spans="2:11" ht="15" x14ac:dyDescent="0.3">
      <c r="B48" s="23"/>
      <c r="C48" s="32" t="s">
        <v>100</v>
      </c>
      <c r="D48" s="24"/>
      <c r="E48" s="24"/>
      <c r="F48" s="24"/>
      <c r="G48" s="24"/>
      <c r="H48" s="24"/>
      <c r="I48" s="117"/>
      <c r="J48" s="24"/>
      <c r="K48" s="26"/>
    </row>
    <row r="49" spans="2:47" s="1" customFormat="1" ht="22.5" customHeight="1" x14ac:dyDescent="0.3">
      <c r="B49" s="36"/>
      <c r="C49" s="37"/>
      <c r="D49" s="37"/>
      <c r="E49" s="410" t="s">
        <v>101</v>
      </c>
      <c r="F49" s="386"/>
      <c r="G49" s="386"/>
      <c r="H49" s="386"/>
      <c r="I49" s="118"/>
      <c r="J49" s="37"/>
      <c r="K49" s="40"/>
    </row>
    <row r="50" spans="2:47" s="1" customFormat="1" ht="14.45" customHeight="1" x14ac:dyDescent="0.3">
      <c r="B50" s="36"/>
      <c r="C50" s="32" t="s">
        <v>102</v>
      </c>
      <c r="D50" s="37"/>
      <c r="E50" s="37"/>
      <c r="F50" s="37"/>
      <c r="G50" s="37"/>
      <c r="H50" s="37"/>
      <c r="I50" s="118"/>
      <c r="J50" s="37"/>
      <c r="K50" s="40"/>
    </row>
    <row r="51" spans="2:47" s="1" customFormat="1" ht="23.25" customHeight="1" x14ac:dyDescent="0.3">
      <c r="B51" s="36"/>
      <c r="C51" s="37"/>
      <c r="D51" s="37"/>
      <c r="E51" s="411" t="str">
        <f>E11</f>
        <v>01/3 - Vedlejší a ostatní náklady</v>
      </c>
      <c r="F51" s="386"/>
      <c r="G51" s="386"/>
      <c r="H51" s="386"/>
      <c r="I51" s="118"/>
      <c r="J51" s="37"/>
      <c r="K51" s="40"/>
    </row>
    <row r="52" spans="2:47" s="1" customFormat="1" ht="6.95" customHeight="1" x14ac:dyDescent="0.3">
      <c r="B52" s="36"/>
      <c r="C52" s="37"/>
      <c r="D52" s="37"/>
      <c r="E52" s="37"/>
      <c r="F52" s="37"/>
      <c r="G52" s="37"/>
      <c r="H52" s="37"/>
      <c r="I52" s="118"/>
      <c r="J52" s="37"/>
      <c r="K52" s="40"/>
    </row>
    <row r="53" spans="2:47" s="1" customFormat="1" ht="18" customHeight="1" x14ac:dyDescent="0.3">
      <c r="B53" s="36"/>
      <c r="C53" s="32" t="s">
        <v>24</v>
      </c>
      <c r="D53" s="37"/>
      <c r="E53" s="37"/>
      <c r="F53" s="30" t="str">
        <f>F14</f>
        <v>Květná 44, 46, Bruntál</v>
      </c>
      <c r="G53" s="37"/>
      <c r="H53" s="37"/>
      <c r="I53" s="119" t="s">
        <v>26</v>
      </c>
      <c r="J53" s="120" t="str">
        <f>IF(J14="","",J14)</f>
        <v>Vyplň údaj</v>
      </c>
      <c r="K53" s="40"/>
    </row>
    <row r="54" spans="2:47" s="1" customFormat="1" ht="6.95" customHeight="1" x14ac:dyDescent="0.3">
      <c r="B54" s="36"/>
      <c r="C54" s="37"/>
      <c r="D54" s="37"/>
      <c r="E54" s="37"/>
      <c r="F54" s="37"/>
      <c r="G54" s="37"/>
      <c r="H54" s="37"/>
      <c r="I54" s="118"/>
      <c r="J54" s="37"/>
      <c r="K54" s="40"/>
    </row>
    <row r="55" spans="2:47" s="1" customFormat="1" ht="15" x14ac:dyDescent="0.3">
      <c r="B55" s="36"/>
      <c r="C55" s="32" t="s">
        <v>29</v>
      </c>
      <c r="D55" s="37"/>
      <c r="E55" s="37"/>
      <c r="F55" s="30" t="str">
        <f>E17</f>
        <v>Hospodářská správa města Bruntál</v>
      </c>
      <c r="G55" s="37"/>
      <c r="H55" s="37"/>
      <c r="I55" s="119" t="s">
        <v>37</v>
      </c>
      <c r="J55" s="30" t="str">
        <f>E23</f>
        <v>IDEAPROJEKT spol.s r.o.</v>
      </c>
      <c r="K55" s="40"/>
    </row>
    <row r="56" spans="2:47" s="1" customFormat="1" ht="14.45" customHeight="1" x14ac:dyDescent="0.3">
      <c r="B56" s="36"/>
      <c r="C56" s="32" t="s">
        <v>35</v>
      </c>
      <c r="D56" s="37"/>
      <c r="E56" s="37"/>
      <c r="F56" s="30" t="str">
        <f>IF(E20="","",E20)</f>
        <v/>
      </c>
      <c r="G56" s="37"/>
      <c r="H56" s="37"/>
      <c r="I56" s="118"/>
      <c r="J56" s="37"/>
      <c r="K56" s="40"/>
    </row>
    <row r="57" spans="2:47" s="1" customFormat="1" ht="10.35" customHeight="1" x14ac:dyDescent="0.3">
      <c r="B57" s="36"/>
      <c r="C57" s="37"/>
      <c r="D57" s="37"/>
      <c r="E57" s="37"/>
      <c r="F57" s="37"/>
      <c r="G57" s="37"/>
      <c r="H57" s="37"/>
      <c r="I57" s="118"/>
      <c r="J57" s="37"/>
      <c r="K57" s="40"/>
    </row>
    <row r="58" spans="2:47" s="1" customFormat="1" ht="29.25" customHeight="1" x14ac:dyDescent="0.3">
      <c r="B58" s="36"/>
      <c r="C58" s="144" t="s">
        <v>106</v>
      </c>
      <c r="D58" s="132"/>
      <c r="E58" s="132"/>
      <c r="F58" s="132"/>
      <c r="G58" s="132"/>
      <c r="H58" s="132"/>
      <c r="I58" s="145"/>
      <c r="J58" s="146" t="s">
        <v>107</v>
      </c>
      <c r="K58" s="147"/>
    </row>
    <row r="59" spans="2:47" s="1" customFormat="1" ht="10.35" customHeight="1" x14ac:dyDescent="0.3">
      <c r="B59" s="36"/>
      <c r="C59" s="37"/>
      <c r="D59" s="37"/>
      <c r="E59" s="37"/>
      <c r="F59" s="37"/>
      <c r="G59" s="37"/>
      <c r="H59" s="37"/>
      <c r="I59" s="118"/>
      <c r="J59" s="37"/>
      <c r="K59" s="40"/>
    </row>
    <row r="60" spans="2:47" s="1" customFormat="1" ht="29.25" customHeight="1" x14ac:dyDescent="0.3">
      <c r="B60" s="36"/>
      <c r="C60" s="148" t="s">
        <v>108</v>
      </c>
      <c r="D60" s="37"/>
      <c r="E60" s="37"/>
      <c r="F60" s="37"/>
      <c r="G60" s="37"/>
      <c r="H60" s="37"/>
      <c r="I60" s="118"/>
      <c r="J60" s="128">
        <f>J87</f>
        <v>0</v>
      </c>
      <c r="K60" s="40"/>
      <c r="AU60" s="19" t="s">
        <v>109</v>
      </c>
    </row>
    <row r="61" spans="2:47" s="8" customFormat="1" ht="24.95" customHeight="1" x14ac:dyDescent="0.3">
      <c r="B61" s="149"/>
      <c r="C61" s="150"/>
      <c r="D61" s="151" t="s">
        <v>1555</v>
      </c>
      <c r="E61" s="152"/>
      <c r="F61" s="152"/>
      <c r="G61" s="152"/>
      <c r="H61" s="152"/>
      <c r="I61" s="153"/>
      <c r="J61" s="154">
        <f>J88</f>
        <v>0</v>
      </c>
      <c r="K61" s="155"/>
    </row>
    <row r="62" spans="2:47" s="9" customFormat="1" ht="19.899999999999999" customHeight="1" x14ac:dyDescent="0.3">
      <c r="B62" s="156"/>
      <c r="C62" s="157"/>
      <c r="D62" s="158" t="s">
        <v>1556</v>
      </c>
      <c r="E62" s="159"/>
      <c r="F62" s="159"/>
      <c r="G62" s="159"/>
      <c r="H62" s="159"/>
      <c r="I62" s="160"/>
      <c r="J62" s="161">
        <f>J89</f>
        <v>0</v>
      </c>
      <c r="K62" s="162"/>
    </row>
    <row r="63" spans="2:47" s="9" customFormat="1" ht="19.899999999999999" customHeight="1" x14ac:dyDescent="0.3">
      <c r="B63" s="156"/>
      <c r="C63" s="157"/>
      <c r="D63" s="158" t="s">
        <v>1557</v>
      </c>
      <c r="E63" s="159"/>
      <c r="F63" s="159"/>
      <c r="G63" s="159"/>
      <c r="H63" s="159"/>
      <c r="I63" s="160"/>
      <c r="J63" s="161">
        <f>J92</f>
        <v>0</v>
      </c>
      <c r="K63" s="162"/>
    </row>
    <row r="64" spans="2:47" s="9" customFormat="1" ht="19.899999999999999" customHeight="1" x14ac:dyDescent="0.3">
      <c r="B64" s="156"/>
      <c r="C64" s="157"/>
      <c r="D64" s="158" t="s">
        <v>1558</v>
      </c>
      <c r="E64" s="159"/>
      <c r="F64" s="159"/>
      <c r="G64" s="159"/>
      <c r="H64" s="159"/>
      <c r="I64" s="160"/>
      <c r="J64" s="161">
        <f>J101</f>
        <v>0</v>
      </c>
      <c r="K64" s="162"/>
    </row>
    <row r="65" spans="2:12" s="9" customFormat="1" ht="19.899999999999999" customHeight="1" x14ac:dyDescent="0.3">
      <c r="B65" s="156"/>
      <c r="C65" s="157"/>
      <c r="D65" s="158" t="s">
        <v>1559</v>
      </c>
      <c r="E65" s="159"/>
      <c r="F65" s="159"/>
      <c r="G65" s="159"/>
      <c r="H65" s="159"/>
      <c r="I65" s="160"/>
      <c r="J65" s="161">
        <f>J104</f>
        <v>0</v>
      </c>
      <c r="K65" s="162"/>
    </row>
    <row r="66" spans="2:12" s="1" customFormat="1" ht="21.75" customHeight="1" x14ac:dyDescent="0.3">
      <c r="B66" s="36"/>
      <c r="C66" s="37"/>
      <c r="D66" s="37"/>
      <c r="E66" s="37"/>
      <c r="F66" s="37"/>
      <c r="G66" s="37"/>
      <c r="H66" s="37"/>
      <c r="I66" s="118"/>
      <c r="J66" s="37"/>
      <c r="K66" s="40"/>
    </row>
    <row r="67" spans="2:12" s="1" customFormat="1" ht="6.95" customHeight="1" x14ac:dyDescent="0.3">
      <c r="B67" s="51"/>
      <c r="C67" s="52"/>
      <c r="D67" s="52"/>
      <c r="E67" s="52"/>
      <c r="F67" s="52"/>
      <c r="G67" s="52"/>
      <c r="H67" s="52"/>
      <c r="I67" s="139"/>
      <c r="J67" s="52"/>
      <c r="K67" s="53"/>
    </row>
    <row r="71" spans="2:12" s="1" customFormat="1" ht="6.95" customHeight="1" x14ac:dyDescent="0.3">
      <c r="B71" s="54"/>
      <c r="C71" s="55"/>
      <c r="D71" s="55"/>
      <c r="E71" s="55"/>
      <c r="F71" s="55"/>
      <c r="G71" s="55"/>
      <c r="H71" s="55"/>
      <c r="I71" s="142"/>
      <c r="J71" s="55"/>
      <c r="K71" s="55"/>
      <c r="L71" s="56"/>
    </row>
    <row r="72" spans="2:12" s="1" customFormat="1" ht="36.950000000000003" customHeight="1" x14ac:dyDescent="0.3">
      <c r="B72" s="36"/>
      <c r="C72" s="57" t="s">
        <v>135</v>
      </c>
      <c r="D72" s="58"/>
      <c r="E72" s="58"/>
      <c r="F72" s="58"/>
      <c r="G72" s="58"/>
      <c r="H72" s="58"/>
      <c r="I72" s="163"/>
      <c r="J72" s="58"/>
      <c r="K72" s="58"/>
      <c r="L72" s="56"/>
    </row>
    <row r="73" spans="2:12" s="1" customFormat="1" ht="6.95" customHeight="1" x14ac:dyDescent="0.3">
      <c r="B73" s="36"/>
      <c r="C73" s="58"/>
      <c r="D73" s="58"/>
      <c r="E73" s="58"/>
      <c r="F73" s="58"/>
      <c r="G73" s="58"/>
      <c r="H73" s="58"/>
      <c r="I73" s="163"/>
      <c r="J73" s="58"/>
      <c r="K73" s="58"/>
      <c r="L73" s="56"/>
    </row>
    <row r="74" spans="2:12" s="1" customFormat="1" ht="14.45" customHeight="1" x14ac:dyDescent="0.3">
      <c r="B74" s="36"/>
      <c r="C74" s="60" t="s">
        <v>16</v>
      </c>
      <c r="D74" s="58"/>
      <c r="E74" s="58"/>
      <c r="F74" s="58"/>
      <c r="G74" s="58"/>
      <c r="H74" s="58"/>
      <c r="I74" s="163"/>
      <c r="J74" s="58"/>
      <c r="K74" s="58"/>
      <c r="L74" s="56"/>
    </row>
    <row r="75" spans="2:12" s="1" customFormat="1" ht="22.5" customHeight="1" x14ac:dyDescent="0.3">
      <c r="B75" s="36"/>
      <c r="C75" s="58"/>
      <c r="D75" s="58"/>
      <c r="E75" s="412" t="str">
        <f>E7</f>
        <v>Stavební úpravy - zateplení BD Květná č.p. 44, 46</v>
      </c>
      <c r="F75" s="379"/>
      <c r="G75" s="379"/>
      <c r="H75" s="379"/>
      <c r="I75" s="163"/>
      <c r="J75" s="58"/>
      <c r="K75" s="58"/>
      <c r="L75" s="56"/>
    </row>
    <row r="76" spans="2:12" ht="15" x14ac:dyDescent="0.3">
      <c r="B76" s="23"/>
      <c r="C76" s="60" t="s">
        <v>100</v>
      </c>
      <c r="D76" s="164"/>
      <c r="E76" s="164"/>
      <c r="F76" s="164"/>
      <c r="G76" s="164"/>
      <c r="H76" s="164"/>
      <c r="J76" s="164"/>
      <c r="K76" s="164"/>
      <c r="L76" s="165"/>
    </row>
    <row r="77" spans="2:12" s="1" customFormat="1" ht="22.5" customHeight="1" x14ac:dyDescent="0.3">
      <c r="B77" s="36"/>
      <c r="C77" s="58"/>
      <c r="D77" s="58"/>
      <c r="E77" s="412" t="s">
        <v>101</v>
      </c>
      <c r="F77" s="379"/>
      <c r="G77" s="379"/>
      <c r="H77" s="379"/>
      <c r="I77" s="163"/>
      <c r="J77" s="58"/>
      <c r="K77" s="58"/>
      <c r="L77" s="56"/>
    </row>
    <row r="78" spans="2:12" s="1" customFormat="1" ht="14.45" customHeight="1" x14ac:dyDescent="0.3">
      <c r="B78" s="36"/>
      <c r="C78" s="60" t="s">
        <v>102</v>
      </c>
      <c r="D78" s="58"/>
      <c r="E78" s="58"/>
      <c r="F78" s="58"/>
      <c r="G78" s="58"/>
      <c r="H78" s="58"/>
      <c r="I78" s="163"/>
      <c r="J78" s="58"/>
      <c r="K78" s="58"/>
      <c r="L78" s="56"/>
    </row>
    <row r="79" spans="2:12" s="1" customFormat="1" ht="23.25" customHeight="1" x14ac:dyDescent="0.3">
      <c r="B79" s="36"/>
      <c r="C79" s="58"/>
      <c r="D79" s="58"/>
      <c r="E79" s="376" t="str">
        <f>E11</f>
        <v>01/3 - Vedlejší a ostatní náklady</v>
      </c>
      <c r="F79" s="379"/>
      <c r="G79" s="379"/>
      <c r="H79" s="379"/>
      <c r="I79" s="163"/>
      <c r="J79" s="58"/>
      <c r="K79" s="58"/>
      <c r="L79" s="56"/>
    </row>
    <row r="80" spans="2:12" s="1" customFormat="1" ht="6.95" customHeight="1" x14ac:dyDescent="0.3">
      <c r="B80" s="36"/>
      <c r="C80" s="58"/>
      <c r="D80" s="58"/>
      <c r="E80" s="58"/>
      <c r="F80" s="58"/>
      <c r="G80" s="58"/>
      <c r="H80" s="58"/>
      <c r="I80" s="163"/>
      <c r="J80" s="58"/>
      <c r="K80" s="58"/>
      <c r="L80" s="56"/>
    </row>
    <row r="81" spans="2:65" s="1" customFormat="1" ht="18" customHeight="1" x14ac:dyDescent="0.3">
      <c r="B81" s="36"/>
      <c r="C81" s="60" t="s">
        <v>24</v>
      </c>
      <c r="D81" s="58"/>
      <c r="E81" s="58"/>
      <c r="F81" s="166" t="str">
        <f>F14</f>
        <v>Květná 44, 46, Bruntál</v>
      </c>
      <c r="G81" s="58"/>
      <c r="H81" s="58"/>
      <c r="I81" s="167" t="s">
        <v>26</v>
      </c>
      <c r="J81" s="68" t="str">
        <f>IF(J14="","",J14)</f>
        <v>Vyplň údaj</v>
      </c>
      <c r="K81" s="58"/>
      <c r="L81" s="56"/>
    </row>
    <row r="82" spans="2:65" s="1" customFormat="1" ht="6.95" customHeight="1" x14ac:dyDescent="0.3">
      <c r="B82" s="36"/>
      <c r="C82" s="58"/>
      <c r="D82" s="58"/>
      <c r="E82" s="58"/>
      <c r="F82" s="58"/>
      <c r="G82" s="58"/>
      <c r="H82" s="58"/>
      <c r="I82" s="163"/>
      <c r="J82" s="58"/>
      <c r="K82" s="58"/>
      <c r="L82" s="56"/>
    </row>
    <row r="83" spans="2:65" s="1" customFormat="1" ht="15" x14ac:dyDescent="0.3">
      <c r="B83" s="36"/>
      <c r="C83" s="60" t="s">
        <v>29</v>
      </c>
      <c r="D83" s="58"/>
      <c r="E83" s="58"/>
      <c r="F83" s="166" t="str">
        <f>E17</f>
        <v>Hospodářská správa města Bruntál</v>
      </c>
      <c r="G83" s="58"/>
      <c r="H83" s="58"/>
      <c r="I83" s="167" t="s">
        <v>37</v>
      </c>
      <c r="J83" s="166" t="str">
        <f>E23</f>
        <v>IDEAPROJEKT spol.s r.o.</v>
      </c>
      <c r="K83" s="58"/>
      <c r="L83" s="56"/>
    </row>
    <row r="84" spans="2:65" s="1" customFormat="1" ht="14.45" customHeight="1" x14ac:dyDescent="0.3">
      <c r="B84" s="36"/>
      <c r="C84" s="60" t="s">
        <v>35</v>
      </c>
      <c r="D84" s="58"/>
      <c r="E84" s="58"/>
      <c r="F84" s="166" t="str">
        <f>IF(E20="","",E20)</f>
        <v/>
      </c>
      <c r="G84" s="58"/>
      <c r="H84" s="58"/>
      <c r="I84" s="163"/>
      <c r="J84" s="58"/>
      <c r="K84" s="58"/>
      <c r="L84" s="56"/>
    </row>
    <row r="85" spans="2:65" s="1" customFormat="1" ht="10.35" customHeight="1" x14ac:dyDescent="0.3">
      <c r="B85" s="36"/>
      <c r="C85" s="58"/>
      <c r="D85" s="58"/>
      <c r="E85" s="58"/>
      <c r="F85" s="58"/>
      <c r="G85" s="58"/>
      <c r="H85" s="58"/>
      <c r="I85" s="163"/>
      <c r="J85" s="58"/>
      <c r="K85" s="58"/>
      <c r="L85" s="56"/>
    </row>
    <row r="86" spans="2:65" s="10" customFormat="1" ht="29.25" customHeight="1" x14ac:dyDescent="0.3">
      <c r="B86" s="168"/>
      <c r="C86" s="169" t="s">
        <v>136</v>
      </c>
      <c r="D86" s="170" t="s">
        <v>63</v>
      </c>
      <c r="E86" s="170" t="s">
        <v>59</v>
      </c>
      <c r="F86" s="170" t="s">
        <v>137</v>
      </c>
      <c r="G86" s="170" t="s">
        <v>138</v>
      </c>
      <c r="H86" s="170" t="s">
        <v>139</v>
      </c>
      <c r="I86" s="171" t="s">
        <v>140</v>
      </c>
      <c r="J86" s="170" t="s">
        <v>107</v>
      </c>
      <c r="K86" s="172" t="s">
        <v>141</v>
      </c>
      <c r="L86" s="173"/>
      <c r="M86" s="77" t="s">
        <v>142</v>
      </c>
      <c r="N86" s="78" t="s">
        <v>48</v>
      </c>
      <c r="O86" s="78" t="s">
        <v>143</v>
      </c>
      <c r="P86" s="78" t="s">
        <v>144</v>
      </c>
      <c r="Q86" s="78" t="s">
        <v>145</v>
      </c>
      <c r="R86" s="78" t="s">
        <v>146</v>
      </c>
      <c r="S86" s="78" t="s">
        <v>147</v>
      </c>
      <c r="T86" s="79" t="s">
        <v>148</v>
      </c>
    </row>
    <row r="87" spans="2:65" s="1" customFormat="1" ht="29.25" customHeight="1" x14ac:dyDescent="0.35">
      <c r="B87" s="36"/>
      <c r="C87" s="83" t="s">
        <v>108</v>
      </c>
      <c r="D87" s="58"/>
      <c r="E87" s="58"/>
      <c r="F87" s="58"/>
      <c r="G87" s="58"/>
      <c r="H87" s="58"/>
      <c r="I87" s="163"/>
      <c r="J87" s="174">
        <f>BK87</f>
        <v>0</v>
      </c>
      <c r="K87" s="58"/>
      <c r="L87" s="56"/>
      <c r="M87" s="80"/>
      <c r="N87" s="81"/>
      <c r="O87" s="81"/>
      <c r="P87" s="175">
        <f>P88</f>
        <v>0</v>
      </c>
      <c r="Q87" s="81"/>
      <c r="R87" s="175">
        <f>R88</f>
        <v>0</v>
      </c>
      <c r="S87" s="81"/>
      <c r="T87" s="176">
        <f>T88</f>
        <v>0</v>
      </c>
      <c r="AT87" s="19" t="s">
        <v>78</v>
      </c>
      <c r="AU87" s="19" t="s">
        <v>109</v>
      </c>
      <c r="BK87" s="177">
        <f>BK88</f>
        <v>0</v>
      </c>
    </row>
    <row r="88" spans="2:65" s="11" customFormat="1" ht="37.35" customHeight="1" x14ac:dyDescent="0.35">
      <c r="B88" s="178"/>
      <c r="C88" s="179"/>
      <c r="D88" s="180" t="s">
        <v>78</v>
      </c>
      <c r="E88" s="181" t="s">
        <v>1560</v>
      </c>
      <c r="F88" s="181" t="s">
        <v>1561</v>
      </c>
      <c r="G88" s="179"/>
      <c r="H88" s="179"/>
      <c r="I88" s="182"/>
      <c r="J88" s="183">
        <f>BK88</f>
        <v>0</v>
      </c>
      <c r="K88" s="179"/>
      <c r="L88" s="184"/>
      <c r="M88" s="185"/>
      <c r="N88" s="186"/>
      <c r="O88" s="186"/>
      <c r="P88" s="187">
        <f>P89+P92+P101+P104</f>
        <v>0</v>
      </c>
      <c r="Q88" s="186"/>
      <c r="R88" s="187">
        <f>R89+R92+R101+R104</f>
        <v>0</v>
      </c>
      <c r="S88" s="186"/>
      <c r="T88" s="188">
        <f>T89+T92+T101+T104</f>
        <v>0</v>
      </c>
      <c r="AR88" s="189" t="s">
        <v>187</v>
      </c>
      <c r="AT88" s="190" t="s">
        <v>78</v>
      </c>
      <c r="AU88" s="190" t="s">
        <v>79</v>
      </c>
      <c r="AY88" s="189" t="s">
        <v>151</v>
      </c>
      <c r="BK88" s="191">
        <f>BK89+BK92+BK101+BK104</f>
        <v>0</v>
      </c>
    </row>
    <row r="89" spans="2:65" s="11" customFormat="1" ht="19.899999999999999" customHeight="1" x14ac:dyDescent="0.3">
      <c r="B89" s="178"/>
      <c r="C89" s="179"/>
      <c r="D89" s="192" t="s">
        <v>78</v>
      </c>
      <c r="E89" s="193" t="s">
        <v>1562</v>
      </c>
      <c r="F89" s="193" t="s">
        <v>1563</v>
      </c>
      <c r="G89" s="179"/>
      <c r="H89" s="179"/>
      <c r="I89" s="182"/>
      <c r="J89" s="194">
        <f>BK89</f>
        <v>0</v>
      </c>
      <c r="K89" s="179"/>
      <c r="L89" s="184"/>
      <c r="M89" s="185"/>
      <c r="N89" s="186"/>
      <c r="O89" s="186"/>
      <c r="P89" s="187">
        <f>SUM(P90:P91)</f>
        <v>0</v>
      </c>
      <c r="Q89" s="186"/>
      <c r="R89" s="187">
        <f>SUM(R90:R91)</f>
        <v>0</v>
      </c>
      <c r="S89" s="186"/>
      <c r="T89" s="188">
        <f>SUM(T90:T91)</f>
        <v>0</v>
      </c>
      <c r="AR89" s="189" t="s">
        <v>187</v>
      </c>
      <c r="AT89" s="190" t="s">
        <v>78</v>
      </c>
      <c r="AU89" s="190" t="s">
        <v>23</v>
      </c>
      <c r="AY89" s="189" t="s">
        <v>151</v>
      </c>
      <c r="BK89" s="191">
        <f>SUM(BK90:BK91)</f>
        <v>0</v>
      </c>
    </row>
    <row r="90" spans="2:65" s="1" customFormat="1" ht="22.5" customHeight="1" x14ac:dyDescent="0.3">
      <c r="B90" s="36"/>
      <c r="C90" s="195" t="s">
        <v>23</v>
      </c>
      <c r="D90" s="195" t="s">
        <v>153</v>
      </c>
      <c r="E90" s="196" t="s">
        <v>1564</v>
      </c>
      <c r="F90" s="197" t="s">
        <v>1565</v>
      </c>
      <c r="G90" s="198" t="s">
        <v>1566</v>
      </c>
      <c r="H90" s="199">
        <v>1</v>
      </c>
      <c r="I90" s="200"/>
      <c r="J90" s="201">
        <f>ROUND(I90*H90,2)</f>
        <v>0</v>
      </c>
      <c r="K90" s="197" t="s">
        <v>157</v>
      </c>
      <c r="L90" s="56"/>
      <c r="M90" s="202" t="s">
        <v>77</v>
      </c>
      <c r="N90" s="203" t="s">
        <v>50</v>
      </c>
      <c r="O90" s="37"/>
      <c r="P90" s="204">
        <f>O90*H90</f>
        <v>0</v>
      </c>
      <c r="Q90" s="204">
        <v>0</v>
      </c>
      <c r="R90" s="204">
        <f>Q90*H90</f>
        <v>0</v>
      </c>
      <c r="S90" s="204">
        <v>0</v>
      </c>
      <c r="T90" s="205">
        <f>S90*H90</f>
        <v>0</v>
      </c>
      <c r="AR90" s="19" t="s">
        <v>1567</v>
      </c>
      <c r="AT90" s="19" t="s">
        <v>153</v>
      </c>
      <c r="AU90" s="19" t="s">
        <v>90</v>
      </c>
      <c r="AY90" s="19" t="s">
        <v>151</v>
      </c>
      <c r="BE90" s="206">
        <f>IF(N90="základní",J90,0)</f>
        <v>0</v>
      </c>
      <c r="BF90" s="206">
        <f>IF(N90="snížená",J90,0)</f>
        <v>0</v>
      </c>
      <c r="BG90" s="206">
        <f>IF(N90="zákl. přenesená",J90,0)</f>
        <v>0</v>
      </c>
      <c r="BH90" s="206">
        <f>IF(N90="sníž. přenesená",J90,0)</f>
        <v>0</v>
      </c>
      <c r="BI90" s="206">
        <f>IF(N90="nulová",J90,0)</f>
        <v>0</v>
      </c>
      <c r="BJ90" s="19" t="s">
        <v>90</v>
      </c>
      <c r="BK90" s="206">
        <f>ROUND(I90*H90,2)</f>
        <v>0</v>
      </c>
      <c r="BL90" s="19" t="s">
        <v>1567</v>
      </c>
      <c r="BM90" s="19" t="s">
        <v>1568</v>
      </c>
    </row>
    <row r="91" spans="2:65" s="1" customFormat="1" ht="27" x14ac:dyDescent="0.3">
      <c r="B91" s="36"/>
      <c r="C91" s="58"/>
      <c r="D91" s="207" t="s">
        <v>160</v>
      </c>
      <c r="E91" s="58"/>
      <c r="F91" s="208" t="s">
        <v>1569</v>
      </c>
      <c r="G91" s="58"/>
      <c r="H91" s="58"/>
      <c r="I91" s="163"/>
      <c r="J91" s="58"/>
      <c r="K91" s="58"/>
      <c r="L91" s="56"/>
      <c r="M91" s="73"/>
      <c r="N91" s="37"/>
      <c r="O91" s="37"/>
      <c r="P91" s="37"/>
      <c r="Q91" s="37"/>
      <c r="R91" s="37"/>
      <c r="S91" s="37"/>
      <c r="T91" s="74"/>
      <c r="AT91" s="19" t="s">
        <v>160</v>
      </c>
      <c r="AU91" s="19" t="s">
        <v>90</v>
      </c>
    </row>
    <row r="92" spans="2:65" s="11" customFormat="1" ht="29.85" customHeight="1" x14ac:dyDescent="0.3">
      <c r="B92" s="178"/>
      <c r="C92" s="179"/>
      <c r="D92" s="192" t="s">
        <v>78</v>
      </c>
      <c r="E92" s="193" t="s">
        <v>1570</v>
      </c>
      <c r="F92" s="193" t="s">
        <v>1571</v>
      </c>
      <c r="G92" s="179"/>
      <c r="H92" s="179"/>
      <c r="I92" s="182"/>
      <c r="J92" s="194">
        <f>BK92</f>
        <v>0</v>
      </c>
      <c r="K92" s="179"/>
      <c r="L92" s="184"/>
      <c r="M92" s="185"/>
      <c r="N92" s="186"/>
      <c r="O92" s="186"/>
      <c r="P92" s="187">
        <f>SUM(P93:P100)</f>
        <v>0</v>
      </c>
      <c r="Q92" s="186"/>
      <c r="R92" s="187">
        <f>SUM(R93:R100)</f>
        <v>0</v>
      </c>
      <c r="S92" s="186"/>
      <c r="T92" s="188">
        <f>SUM(T93:T100)</f>
        <v>0</v>
      </c>
      <c r="AR92" s="189" t="s">
        <v>187</v>
      </c>
      <c r="AT92" s="190" t="s">
        <v>78</v>
      </c>
      <c r="AU92" s="190" t="s">
        <v>23</v>
      </c>
      <c r="AY92" s="189" t="s">
        <v>151</v>
      </c>
      <c r="BK92" s="191">
        <f>SUM(BK93:BK100)</f>
        <v>0</v>
      </c>
    </row>
    <row r="93" spans="2:65" s="1" customFormat="1" ht="22.5" customHeight="1" x14ac:dyDescent="0.3">
      <c r="B93" s="36"/>
      <c r="C93" s="195" t="s">
        <v>90</v>
      </c>
      <c r="D93" s="195" t="s">
        <v>153</v>
      </c>
      <c r="E93" s="196" t="s">
        <v>1572</v>
      </c>
      <c r="F93" s="197" t="s">
        <v>1573</v>
      </c>
      <c r="G93" s="198" t="s">
        <v>1566</v>
      </c>
      <c r="H93" s="199">
        <v>1</v>
      </c>
      <c r="I93" s="200"/>
      <c r="J93" s="201">
        <f>ROUND(I93*H93,2)</f>
        <v>0</v>
      </c>
      <c r="K93" s="197" t="s">
        <v>157</v>
      </c>
      <c r="L93" s="56"/>
      <c r="M93" s="202" t="s">
        <v>77</v>
      </c>
      <c r="N93" s="203" t="s">
        <v>50</v>
      </c>
      <c r="O93" s="37"/>
      <c r="P93" s="204">
        <f>O93*H93</f>
        <v>0</v>
      </c>
      <c r="Q93" s="204">
        <v>0</v>
      </c>
      <c r="R93" s="204">
        <f>Q93*H93</f>
        <v>0</v>
      </c>
      <c r="S93" s="204">
        <v>0</v>
      </c>
      <c r="T93" s="205">
        <f>S93*H93</f>
        <v>0</v>
      </c>
      <c r="AR93" s="19" t="s">
        <v>1567</v>
      </c>
      <c r="AT93" s="19" t="s">
        <v>153</v>
      </c>
      <c r="AU93" s="19" t="s">
        <v>90</v>
      </c>
      <c r="AY93" s="19" t="s">
        <v>151</v>
      </c>
      <c r="BE93" s="206">
        <f>IF(N93="základní",J93,0)</f>
        <v>0</v>
      </c>
      <c r="BF93" s="206">
        <f>IF(N93="snížená",J93,0)</f>
        <v>0</v>
      </c>
      <c r="BG93" s="206">
        <f>IF(N93="zákl. přenesená",J93,0)</f>
        <v>0</v>
      </c>
      <c r="BH93" s="206">
        <f>IF(N93="sníž. přenesená",J93,0)</f>
        <v>0</v>
      </c>
      <c r="BI93" s="206">
        <f>IF(N93="nulová",J93,0)</f>
        <v>0</v>
      </c>
      <c r="BJ93" s="19" t="s">
        <v>90</v>
      </c>
      <c r="BK93" s="206">
        <f>ROUND(I93*H93,2)</f>
        <v>0</v>
      </c>
      <c r="BL93" s="19" t="s">
        <v>1567</v>
      </c>
      <c r="BM93" s="19" t="s">
        <v>1574</v>
      </c>
    </row>
    <row r="94" spans="2:65" s="1" customFormat="1" x14ac:dyDescent="0.3">
      <c r="B94" s="36"/>
      <c r="C94" s="58"/>
      <c r="D94" s="222" t="s">
        <v>160</v>
      </c>
      <c r="E94" s="58"/>
      <c r="F94" s="246" t="s">
        <v>1575</v>
      </c>
      <c r="G94" s="58"/>
      <c r="H94" s="58"/>
      <c r="I94" s="163"/>
      <c r="J94" s="58"/>
      <c r="K94" s="58"/>
      <c r="L94" s="56"/>
      <c r="M94" s="73"/>
      <c r="N94" s="37"/>
      <c r="O94" s="37"/>
      <c r="P94" s="37"/>
      <c r="Q94" s="37"/>
      <c r="R94" s="37"/>
      <c r="S94" s="37"/>
      <c r="T94" s="74"/>
      <c r="AT94" s="19" t="s">
        <v>160</v>
      </c>
      <c r="AU94" s="19" t="s">
        <v>90</v>
      </c>
    </row>
    <row r="95" spans="2:65" s="1" customFormat="1" ht="22.5" customHeight="1" x14ac:dyDescent="0.3">
      <c r="B95" s="36"/>
      <c r="C95" s="195" t="s">
        <v>175</v>
      </c>
      <c r="D95" s="195" t="s">
        <v>153</v>
      </c>
      <c r="E95" s="196" t="s">
        <v>1576</v>
      </c>
      <c r="F95" s="197" t="s">
        <v>1577</v>
      </c>
      <c r="G95" s="198" t="s">
        <v>1566</v>
      </c>
      <c r="H95" s="199">
        <v>1</v>
      </c>
      <c r="I95" s="200"/>
      <c r="J95" s="201">
        <f>ROUND(I95*H95,2)</f>
        <v>0</v>
      </c>
      <c r="K95" s="197" t="s">
        <v>157</v>
      </c>
      <c r="L95" s="56"/>
      <c r="M95" s="202" t="s">
        <v>77</v>
      </c>
      <c r="N95" s="203" t="s">
        <v>50</v>
      </c>
      <c r="O95" s="37"/>
      <c r="P95" s="204">
        <f>O95*H95</f>
        <v>0</v>
      </c>
      <c r="Q95" s="204">
        <v>0</v>
      </c>
      <c r="R95" s="204">
        <f>Q95*H95</f>
        <v>0</v>
      </c>
      <c r="S95" s="204">
        <v>0</v>
      </c>
      <c r="T95" s="205">
        <f>S95*H95</f>
        <v>0</v>
      </c>
      <c r="AR95" s="19" t="s">
        <v>1567</v>
      </c>
      <c r="AT95" s="19" t="s">
        <v>153</v>
      </c>
      <c r="AU95" s="19" t="s">
        <v>90</v>
      </c>
      <c r="AY95" s="19" t="s">
        <v>151</v>
      </c>
      <c r="BE95" s="206">
        <f>IF(N95="základní",J95,0)</f>
        <v>0</v>
      </c>
      <c r="BF95" s="206">
        <f>IF(N95="snížená",J95,0)</f>
        <v>0</v>
      </c>
      <c r="BG95" s="206">
        <f>IF(N95="zákl. přenesená",J95,0)</f>
        <v>0</v>
      </c>
      <c r="BH95" s="206">
        <f>IF(N95="sníž. přenesená",J95,0)</f>
        <v>0</v>
      </c>
      <c r="BI95" s="206">
        <f>IF(N95="nulová",J95,0)</f>
        <v>0</v>
      </c>
      <c r="BJ95" s="19" t="s">
        <v>90</v>
      </c>
      <c r="BK95" s="206">
        <f>ROUND(I95*H95,2)</f>
        <v>0</v>
      </c>
      <c r="BL95" s="19" t="s">
        <v>1567</v>
      </c>
      <c r="BM95" s="19" t="s">
        <v>1578</v>
      </c>
    </row>
    <row r="96" spans="2:65" s="1" customFormat="1" x14ac:dyDescent="0.3">
      <c r="B96" s="36"/>
      <c r="C96" s="58"/>
      <c r="D96" s="222" t="s">
        <v>160</v>
      </c>
      <c r="E96" s="58"/>
      <c r="F96" s="246" t="s">
        <v>1579</v>
      </c>
      <c r="G96" s="58"/>
      <c r="H96" s="58"/>
      <c r="I96" s="163"/>
      <c r="J96" s="58"/>
      <c r="K96" s="58"/>
      <c r="L96" s="56"/>
      <c r="M96" s="73"/>
      <c r="N96" s="37"/>
      <c r="O96" s="37"/>
      <c r="P96" s="37"/>
      <c r="Q96" s="37"/>
      <c r="R96" s="37"/>
      <c r="S96" s="37"/>
      <c r="T96" s="74"/>
      <c r="AT96" s="19" t="s">
        <v>160</v>
      </c>
      <c r="AU96" s="19" t="s">
        <v>90</v>
      </c>
    </row>
    <row r="97" spans="2:65" s="1" customFormat="1" ht="22.5" customHeight="1" x14ac:dyDescent="0.3">
      <c r="B97" s="36"/>
      <c r="C97" s="195" t="s">
        <v>158</v>
      </c>
      <c r="D97" s="195" t="s">
        <v>153</v>
      </c>
      <c r="E97" s="196" t="s">
        <v>1580</v>
      </c>
      <c r="F97" s="197" t="s">
        <v>1581</v>
      </c>
      <c r="G97" s="198" t="s">
        <v>1566</v>
      </c>
      <c r="H97" s="199">
        <v>1</v>
      </c>
      <c r="I97" s="200"/>
      <c r="J97" s="201">
        <f>ROUND(I97*H97,2)</f>
        <v>0</v>
      </c>
      <c r="K97" s="197" t="s">
        <v>157</v>
      </c>
      <c r="L97" s="56"/>
      <c r="M97" s="202" t="s">
        <v>77</v>
      </c>
      <c r="N97" s="203" t="s">
        <v>50</v>
      </c>
      <c r="O97" s="37"/>
      <c r="P97" s="204">
        <f>O97*H97</f>
        <v>0</v>
      </c>
      <c r="Q97" s="204">
        <v>0</v>
      </c>
      <c r="R97" s="204">
        <f>Q97*H97</f>
        <v>0</v>
      </c>
      <c r="S97" s="204">
        <v>0</v>
      </c>
      <c r="T97" s="205">
        <f>S97*H97</f>
        <v>0</v>
      </c>
      <c r="AR97" s="19" t="s">
        <v>1567</v>
      </c>
      <c r="AT97" s="19" t="s">
        <v>153</v>
      </c>
      <c r="AU97" s="19" t="s">
        <v>90</v>
      </c>
      <c r="AY97" s="19" t="s">
        <v>151</v>
      </c>
      <c r="BE97" s="206">
        <f>IF(N97="základní",J97,0)</f>
        <v>0</v>
      </c>
      <c r="BF97" s="206">
        <f>IF(N97="snížená",J97,0)</f>
        <v>0</v>
      </c>
      <c r="BG97" s="206">
        <f>IF(N97="zákl. přenesená",J97,0)</f>
        <v>0</v>
      </c>
      <c r="BH97" s="206">
        <f>IF(N97="sníž. přenesená",J97,0)</f>
        <v>0</v>
      </c>
      <c r="BI97" s="206">
        <f>IF(N97="nulová",J97,0)</f>
        <v>0</v>
      </c>
      <c r="BJ97" s="19" t="s">
        <v>90</v>
      </c>
      <c r="BK97" s="206">
        <f>ROUND(I97*H97,2)</f>
        <v>0</v>
      </c>
      <c r="BL97" s="19" t="s">
        <v>1567</v>
      </c>
      <c r="BM97" s="19" t="s">
        <v>1582</v>
      </c>
    </row>
    <row r="98" spans="2:65" s="1" customFormat="1" x14ac:dyDescent="0.3">
      <c r="B98" s="36"/>
      <c r="C98" s="58"/>
      <c r="D98" s="222" t="s">
        <v>160</v>
      </c>
      <c r="E98" s="58"/>
      <c r="F98" s="246" t="s">
        <v>1583</v>
      </c>
      <c r="G98" s="58"/>
      <c r="H98" s="58"/>
      <c r="I98" s="163"/>
      <c r="J98" s="58"/>
      <c r="K98" s="58"/>
      <c r="L98" s="56"/>
      <c r="M98" s="73"/>
      <c r="N98" s="37"/>
      <c r="O98" s="37"/>
      <c r="P98" s="37"/>
      <c r="Q98" s="37"/>
      <c r="R98" s="37"/>
      <c r="S98" s="37"/>
      <c r="T98" s="74"/>
      <c r="AT98" s="19" t="s">
        <v>160</v>
      </c>
      <c r="AU98" s="19" t="s">
        <v>90</v>
      </c>
    </row>
    <row r="99" spans="2:65" s="1" customFormat="1" ht="22.5" customHeight="1" x14ac:dyDescent="0.3">
      <c r="B99" s="36"/>
      <c r="C99" s="195" t="s">
        <v>187</v>
      </c>
      <c r="D99" s="195" t="s">
        <v>153</v>
      </c>
      <c r="E99" s="196" t="s">
        <v>1584</v>
      </c>
      <c r="F99" s="197" t="s">
        <v>1585</v>
      </c>
      <c r="G99" s="198" t="s">
        <v>1566</v>
      </c>
      <c r="H99" s="199">
        <v>1</v>
      </c>
      <c r="I99" s="200"/>
      <c r="J99" s="201">
        <f>ROUND(I99*H99,2)</f>
        <v>0</v>
      </c>
      <c r="K99" s="197" t="s">
        <v>157</v>
      </c>
      <c r="L99" s="56"/>
      <c r="M99" s="202" t="s">
        <v>77</v>
      </c>
      <c r="N99" s="203" t="s">
        <v>50</v>
      </c>
      <c r="O99" s="37"/>
      <c r="P99" s="204">
        <f>O99*H99</f>
        <v>0</v>
      </c>
      <c r="Q99" s="204">
        <v>0</v>
      </c>
      <c r="R99" s="204">
        <f>Q99*H99</f>
        <v>0</v>
      </c>
      <c r="S99" s="204">
        <v>0</v>
      </c>
      <c r="T99" s="205">
        <f>S99*H99</f>
        <v>0</v>
      </c>
      <c r="AR99" s="19" t="s">
        <v>1567</v>
      </c>
      <c r="AT99" s="19" t="s">
        <v>153</v>
      </c>
      <c r="AU99" s="19" t="s">
        <v>90</v>
      </c>
      <c r="AY99" s="19" t="s">
        <v>151</v>
      </c>
      <c r="BE99" s="206">
        <f>IF(N99="základní",J99,0)</f>
        <v>0</v>
      </c>
      <c r="BF99" s="206">
        <f>IF(N99="snížená",J99,0)</f>
        <v>0</v>
      </c>
      <c r="BG99" s="206">
        <f>IF(N99="zákl. přenesená",J99,0)</f>
        <v>0</v>
      </c>
      <c r="BH99" s="206">
        <f>IF(N99="sníž. přenesená",J99,0)</f>
        <v>0</v>
      </c>
      <c r="BI99" s="206">
        <f>IF(N99="nulová",J99,0)</f>
        <v>0</v>
      </c>
      <c r="BJ99" s="19" t="s">
        <v>90</v>
      </c>
      <c r="BK99" s="206">
        <f>ROUND(I99*H99,2)</f>
        <v>0</v>
      </c>
      <c r="BL99" s="19" t="s">
        <v>1567</v>
      </c>
      <c r="BM99" s="19" t="s">
        <v>1586</v>
      </c>
    </row>
    <row r="100" spans="2:65" s="1" customFormat="1" x14ac:dyDescent="0.3">
      <c r="B100" s="36"/>
      <c r="C100" s="58"/>
      <c r="D100" s="207" t="s">
        <v>160</v>
      </c>
      <c r="E100" s="58"/>
      <c r="F100" s="208" t="s">
        <v>1587</v>
      </c>
      <c r="G100" s="58"/>
      <c r="H100" s="58"/>
      <c r="I100" s="163"/>
      <c r="J100" s="58"/>
      <c r="K100" s="58"/>
      <c r="L100" s="56"/>
      <c r="M100" s="73"/>
      <c r="N100" s="37"/>
      <c r="O100" s="37"/>
      <c r="P100" s="37"/>
      <c r="Q100" s="37"/>
      <c r="R100" s="37"/>
      <c r="S100" s="37"/>
      <c r="T100" s="74"/>
      <c r="AT100" s="19" t="s">
        <v>160</v>
      </c>
      <c r="AU100" s="19" t="s">
        <v>90</v>
      </c>
    </row>
    <row r="101" spans="2:65" s="11" customFormat="1" ht="29.85" customHeight="1" x14ac:dyDescent="0.3">
      <c r="B101" s="178"/>
      <c r="C101" s="179"/>
      <c r="D101" s="192" t="s">
        <v>78</v>
      </c>
      <c r="E101" s="193" t="s">
        <v>1588</v>
      </c>
      <c r="F101" s="193" t="s">
        <v>1589</v>
      </c>
      <c r="G101" s="179"/>
      <c r="H101" s="179"/>
      <c r="I101" s="182"/>
      <c r="J101" s="194">
        <f>BK101</f>
        <v>0</v>
      </c>
      <c r="K101" s="179"/>
      <c r="L101" s="184"/>
      <c r="M101" s="185"/>
      <c r="N101" s="186"/>
      <c r="O101" s="186"/>
      <c r="P101" s="187">
        <f>SUM(P102:P103)</f>
        <v>0</v>
      </c>
      <c r="Q101" s="186"/>
      <c r="R101" s="187">
        <f>SUM(R102:R103)</f>
        <v>0</v>
      </c>
      <c r="S101" s="186"/>
      <c r="T101" s="188">
        <f>SUM(T102:T103)</f>
        <v>0</v>
      </c>
      <c r="AR101" s="189" t="s">
        <v>187</v>
      </c>
      <c r="AT101" s="190" t="s">
        <v>78</v>
      </c>
      <c r="AU101" s="190" t="s">
        <v>23</v>
      </c>
      <c r="AY101" s="189" t="s">
        <v>151</v>
      </c>
      <c r="BK101" s="191">
        <f>SUM(BK102:BK103)</f>
        <v>0</v>
      </c>
    </row>
    <row r="102" spans="2:65" s="1" customFormat="1" ht="22.5" customHeight="1" x14ac:dyDescent="0.3">
      <c r="B102" s="36"/>
      <c r="C102" s="195" t="s">
        <v>191</v>
      </c>
      <c r="D102" s="195" t="s">
        <v>153</v>
      </c>
      <c r="E102" s="196" t="s">
        <v>1590</v>
      </c>
      <c r="F102" s="197" t="s">
        <v>1591</v>
      </c>
      <c r="G102" s="198" t="s">
        <v>1566</v>
      </c>
      <c r="H102" s="199">
        <v>1</v>
      </c>
      <c r="I102" s="200"/>
      <c r="J102" s="201">
        <f>ROUND(I102*H102,2)</f>
        <v>0</v>
      </c>
      <c r="K102" s="197" t="s">
        <v>157</v>
      </c>
      <c r="L102" s="56"/>
      <c r="M102" s="202" t="s">
        <v>77</v>
      </c>
      <c r="N102" s="203" t="s">
        <v>50</v>
      </c>
      <c r="O102" s="37"/>
      <c r="P102" s="204">
        <f>O102*H102</f>
        <v>0</v>
      </c>
      <c r="Q102" s="204">
        <v>0</v>
      </c>
      <c r="R102" s="204">
        <f>Q102*H102</f>
        <v>0</v>
      </c>
      <c r="S102" s="204">
        <v>0</v>
      </c>
      <c r="T102" s="205">
        <f>S102*H102</f>
        <v>0</v>
      </c>
      <c r="AR102" s="19" t="s">
        <v>1567</v>
      </c>
      <c r="AT102" s="19" t="s">
        <v>153</v>
      </c>
      <c r="AU102" s="19" t="s">
        <v>90</v>
      </c>
      <c r="AY102" s="19" t="s">
        <v>151</v>
      </c>
      <c r="BE102" s="206">
        <f>IF(N102="základní",J102,0)</f>
        <v>0</v>
      </c>
      <c r="BF102" s="206">
        <f>IF(N102="snížená",J102,0)</f>
        <v>0</v>
      </c>
      <c r="BG102" s="206">
        <f>IF(N102="zákl. přenesená",J102,0)</f>
        <v>0</v>
      </c>
      <c r="BH102" s="206">
        <f>IF(N102="sníž. přenesená",J102,0)</f>
        <v>0</v>
      </c>
      <c r="BI102" s="206">
        <f>IF(N102="nulová",J102,0)</f>
        <v>0</v>
      </c>
      <c r="BJ102" s="19" t="s">
        <v>90</v>
      </c>
      <c r="BK102" s="206">
        <f>ROUND(I102*H102,2)</f>
        <v>0</v>
      </c>
      <c r="BL102" s="19" t="s">
        <v>1567</v>
      </c>
      <c r="BM102" s="19" t="s">
        <v>1592</v>
      </c>
    </row>
    <row r="103" spans="2:65" s="1" customFormat="1" x14ac:dyDescent="0.3">
      <c r="B103" s="36"/>
      <c r="C103" s="58"/>
      <c r="D103" s="207" t="s">
        <v>160</v>
      </c>
      <c r="E103" s="58"/>
      <c r="F103" s="208" t="s">
        <v>1593</v>
      </c>
      <c r="G103" s="58"/>
      <c r="H103" s="58"/>
      <c r="I103" s="163"/>
      <c r="J103" s="58"/>
      <c r="K103" s="58"/>
      <c r="L103" s="56"/>
      <c r="M103" s="73"/>
      <c r="N103" s="37"/>
      <c r="O103" s="37"/>
      <c r="P103" s="37"/>
      <c r="Q103" s="37"/>
      <c r="R103" s="37"/>
      <c r="S103" s="37"/>
      <c r="T103" s="74"/>
      <c r="AT103" s="19" t="s">
        <v>160</v>
      </c>
      <c r="AU103" s="19" t="s">
        <v>90</v>
      </c>
    </row>
    <row r="104" spans="2:65" s="11" customFormat="1" ht="29.85" customHeight="1" x14ac:dyDescent="0.3">
      <c r="B104" s="178"/>
      <c r="C104" s="179"/>
      <c r="D104" s="192" t="s">
        <v>78</v>
      </c>
      <c r="E104" s="193" t="s">
        <v>1594</v>
      </c>
      <c r="F104" s="193" t="s">
        <v>1595</v>
      </c>
      <c r="G104" s="179"/>
      <c r="H104" s="179"/>
      <c r="I104" s="182"/>
      <c r="J104" s="194">
        <f>BK104</f>
        <v>0</v>
      </c>
      <c r="K104" s="179"/>
      <c r="L104" s="184"/>
      <c r="M104" s="185"/>
      <c r="N104" s="186"/>
      <c r="O104" s="186"/>
      <c r="P104" s="187">
        <f>SUM(P105:P106)</f>
        <v>0</v>
      </c>
      <c r="Q104" s="186"/>
      <c r="R104" s="187">
        <f>SUM(R105:R106)</f>
        <v>0</v>
      </c>
      <c r="S104" s="186"/>
      <c r="T104" s="188">
        <f>SUM(T105:T106)</f>
        <v>0</v>
      </c>
      <c r="AR104" s="189" t="s">
        <v>187</v>
      </c>
      <c r="AT104" s="190" t="s">
        <v>78</v>
      </c>
      <c r="AU104" s="190" t="s">
        <v>23</v>
      </c>
      <c r="AY104" s="189" t="s">
        <v>151</v>
      </c>
      <c r="BK104" s="191">
        <f>SUM(BK105:BK106)</f>
        <v>0</v>
      </c>
    </row>
    <row r="105" spans="2:65" s="1" customFormat="1" ht="22.5" customHeight="1" x14ac:dyDescent="0.3">
      <c r="B105" s="36"/>
      <c r="C105" s="195" t="s">
        <v>199</v>
      </c>
      <c r="D105" s="195" t="s">
        <v>153</v>
      </c>
      <c r="E105" s="196" t="s">
        <v>1596</v>
      </c>
      <c r="F105" s="197" t="s">
        <v>1597</v>
      </c>
      <c r="G105" s="198" t="s">
        <v>1566</v>
      </c>
      <c r="H105" s="199">
        <v>1</v>
      </c>
      <c r="I105" s="200"/>
      <c r="J105" s="201">
        <f>ROUND(I105*H105,2)</f>
        <v>0</v>
      </c>
      <c r="K105" s="197" t="s">
        <v>157</v>
      </c>
      <c r="L105" s="56"/>
      <c r="M105" s="202" t="s">
        <v>77</v>
      </c>
      <c r="N105" s="203" t="s">
        <v>50</v>
      </c>
      <c r="O105" s="37"/>
      <c r="P105" s="204">
        <f>O105*H105</f>
        <v>0</v>
      </c>
      <c r="Q105" s="204">
        <v>0</v>
      </c>
      <c r="R105" s="204">
        <f>Q105*H105</f>
        <v>0</v>
      </c>
      <c r="S105" s="204">
        <v>0</v>
      </c>
      <c r="T105" s="205">
        <f>S105*H105</f>
        <v>0</v>
      </c>
      <c r="AR105" s="19" t="s">
        <v>1567</v>
      </c>
      <c r="AT105" s="19" t="s">
        <v>153</v>
      </c>
      <c r="AU105" s="19" t="s">
        <v>90</v>
      </c>
      <c r="AY105" s="19" t="s">
        <v>151</v>
      </c>
      <c r="BE105" s="206">
        <f>IF(N105="základní",J105,0)</f>
        <v>0</v>
      </c>
      <c r="BF105" s="206">
        <f>IF(N105="snížená",J105,0)</f>
        <v>0</v>
      </c>
      <c r="BG105" s="206">
        <f>IF(N105="zákl. přenesená",J105,0)</f>
        <v>0</v>
      </c>
      <c r="BH105" s="206">
        <f>IF(N105="sníž. přenesená",J105,0)</f>
        <v>0</v>
      </c>
      <c r="BI105" s="206">
        <f>IF(N105="nulová",J105,0)</f>
        <v>0</v>
      </c>
      <c r="BJ105" s="19" t="s">
        <v>90</v>
      </c>
      <c r="BK105" s="206">
        <f>ROUND(I105*H105,2)</f>
        <v>0</v>
      </c>
      <c r="BL105" s="19" t="s">
        <v>1567</v>
      </c>
      <c r="BM105" s="19" t="s">
        <v>1598</v>
      </c>
    </row>
    <row r="106" spans="2:65" s="1" customFormat="1" x14ac:dyDescent="0.3">
      <c r="B106" s="36"/>
      <c r="C106" s="58"/>
      <c r="D106" s="207" t="s">
        <v>160</v>
      </c>
      <c r="E106" s="58"/>
      <c r="F106" s="208" t="s">
        <v>1599</v>
      </c>
      <c r="G106" s="58"/>
      <c r="H106" s="58"/>
      <c r="I106" s="163"/>
      <c r="J106" s="58"/>
      <c r="K106" s="58"/>
      <c r="L106" s="56"/>
      <c r="M106" s="275"/>
      <c r="N106" s="276"/>
      <c r="O106" s="276"/>
      <c r="P106" s="276"/>
      <c r="Q106" s="276"/>
      <c r="R106" s="276"/>
      <c r="S106" s="276"/>
      <c r="T106" s="277"/>
      <c r="AT106" s="19" t="s">
        <v>160</v>
      </c>
      <c r="AU106" s="19" t="s">
        <v>90</v>
      </c>
    </row>
    <row r="107" spans="2:65" s="1" customFormat="1" ht="6.95" customHeight="1" x14ac:dyDescent="0.3">
      <c r="B107" s="51"/>
      <c r="C107" s="52"/>
      <c r="D107" s="52"/>
      <c r="E107" s="52"/>
      <c r="F107" s="52"/>
      <c r="G107" s="52"/>
      <c r="H107" s="52"/>
      <c r="I107" s="139"/>
      <c r="J107" s="52"/>
      <c r="K107" s="52"/>
      <c r="L107" s="56"/>
    </row>
  </sheetData>
  <sheetProtection password="CC35" sheet="1" objects="1" scenarios="1" formatColumns="0" formatRows="0" sort="0" autoFilter="0"/>
  <autoFilter ref="C86:K86"/>
  <mergeCells count="12">
    <mergeCell ref="E77:H77"/>
    <mergeCell ref="E79:H79"/>
    <mergeCell ref="E7:H7"/>
    <mergeCell ref="E9:H9"/>
    <mergeCell ref="E11:H11"/>
    <mergeCell ref="E26:H26"/>
    <mergeCell ref="E47:H47"/>
    <mergeCell ref="G1:H1"/>
    <mergeCell ref="L2:V2"/>
    <mergeCell ref="E49:H49"/>
    <mergeCell ref="E51:H51"/>
    <mergeCell ref="E75:H75"/>
  </mergeCells>
  <hyperlinks>
    <hyperlink ref="F1:G1" location="C2" tooltip="Krycí list soupisu" display="1) Krycí list soupisu"/>
    <hyperlink ref="G1:H1" location="C58" tooltip="Rekapitulace" display="2) Rekapitulace"/>
    <hyperlink ref="J1" location="C86" tooltip="Soupis prací" display="3) Soupis prací"/>
    <hyperlink ref="L1:V1" location="'Rekapitulace stavby'!C2" tooltip="Rekapitulace stavby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16"/>
  <sheetViews>
    <sheetView showGridLines="0" zoomScaleNormal="100" workbookViewId="0"/>
  </sheetViews>
  <sheetFormatPr defaultRowHeight="13.5" x14ac:dyDescent="0.3"/>
  <cols>
    <col min="1" max="1" width="8.33203125" style="287" customWidth="1"/>
    <col min="2" max="2" width="1.6640625" style="287" customWidth="1"/>
    <col min="3" max="4" width="5" style="287" customWidth="1"/>
    <col min="5" max="5" width="11.6640625" style="287" customWidth="1"/>
    <col min="6" max="6" width="9.1640625" style="287" customWidth="1"/>
    <col min="7" max="7" width="5" style="287" customWidth="1"/>
    <col min="8" max="8" width="77.83203125" style="287" customWidth="1"/>
    <col min="9" max="10" width="20" style="287" customWidth="1"/>
    <col min="11" max="11" width="1.6640625" style="287" customWidth="1"/>
    <col min="12" max="256" width="9.33203125" style="287"/>
    <col min="257" max="257" width="8.33203125" style="287" customWidth="1"/>
    <col min="258" max="258" width="1.6640625" style="287" customWidth="1"/>
    <col min="259" max="260" width="5" style="287" customWidth="1"/>
    <col min="261" max="261" width="11.6640625" style="287" customWidth="1"/>
    <col min="262" max="262" width="9.1640625" style="287" customWidth="1"/>
    <col min="263" max="263" width="5" style="287" customWidth="1"/>
    <col min="264" max="264" width="77.83203125" style="287" customWidth="1"/>
    <col min="265" max="266" width="20" style="287" customWidth="1"/>
    <col min="267" max="267" width="1.6640625" style="287" customWidth="1"/>
    <col min="268" max="512" width="9.33203125" style="287"/>
    <col min="513" max="513" width="8.33203125" style="287" customWidth="1"/>
    <col min="514" max="514" width="1.6640625" style="287" customWidth="1"/>
    <col min="515" max="516" width="5" style="287" customWidth="1"/>
    <col min="517" max="517" width="11.6640625" style="287" customWidth="1"/>
    <col min="518" max="518" width="9.1640625" style="287" customWidth="1"/>
    <col min="519" max="519" width="5" style="287" customWidth="1"/>
    <col min="520" max="520" width="77.83203125" style="287" customWidth="1"/>
    <col min="521" max="522" width="20" style="287" customWidth="1"/>
    <col min="523" max="523" width="1.6640625" style="287" customWidth="1"/>
    <col min="524" max="768" width="9.33203125" style="287"/>
    <col min="769" max="769" width="8.33203125" style="287" customWidth="1"/>
    <col min="770" max="770" width="1.6640625" style="287" customWidth="1"/>
    <col min="771" max="772" width="5" style="287" customWidth="1"/>
    <col min="773" max="773" width="11.6640625" style="287" customWidth="1"/>
    <col min="774" max="774" width="9.1640625" style="287" customWidth="1"/>
    <col min="775" max="775" width="5" style="287" customWidth="1"/>
    <col min="776" max="776" width="77.83203125" style="287" customWidth="1"/>
    <col min="777" max="778" width="20" style="287" customWidth="1"/>
    <col min="779" max="779" width="1.6640625" style="287" customWidth="1"/>
    <col min="780" max="1024" width="9.33203125" style="287"/>
    <col min="1025" max="1025" width="8.33203125" style="287" customWidth="1"/>
    <col min="1026" max="1026" width="1.6640625" style="287" customWidth="1"/>
    <col min="1027" max="1028" width="5" style="287" customWidth="1"/>
    <col min="1029" max="1029" width="11.6640625" style="287" customWidth="1"/>
    <col min="1030" max="1030" width="9.1640625" style="287" customWidth="1"/>
    <col min="1031" max="1031" width="5" style="287" customWidth="1"/>
    <col min="1032" max="1032" width="77.83203125" style="287" customWidth="1"/>
    <col min="1033" max="1034" width="20" style="287" customWidth="1"/>
    <col min="1035" max="1035" width="1.6640625" style="287" customWidth="1"/>
    <col min="1036" max="1280" width="9.33203125" style="287"/>
    <col min="1281" max="1281" width="8.33203125" style="287" customWidth="1"/>
    <col min="1282" max="1282" width="1.6640625" style="287" customWidth="1"/>
    <col min="1283" max="1284" width="5" style="287" customWidth="1"/>
    <col min="1285" max="1285" width="11.6640625" style="287" customWidth="1"/>
    <col min="1286" max="1286" width="9.1640625" style="287" customWidth="1"/>
    <col min="1287" max="1287" width="5" style="287" customWidth="1"/>
    <col min="1288" max="1288" width="77.83203125" style="287" customWidth="1"/>
    <col min="1289" max="1290" width="20" style="287" customWidth="1"/>
    <col min="1291" max="1291" width="1.6640625" style="287" customWidth="1"/>
    <col min="1292" max="1536" width="9.33203125" style="287"/>
    <col min="1537" max="1537" width="8.33203125" style="287" customWidth="1"/>
    <col min="1538" max="1538" width="1.6640625" style="287" customWidth="1"/>
    <col min="1539" max="1540" width="5" style="287" customWidth="1"/>
    <col min="1541" max="1541" width="11.6640625" style="287" customWidth="1"/>
    <col min="1542" max="1542" width="9.1640625" style="287" customWidth="1"/>
    <col min="1543" max="1543" width="5" style="287" customWidth="1"/>
    <col min="1544" max="1544" width="77.83203125" style="287" customWidth="1"/>
    <col min="1545" max="1546" width="20" style="287" customWidth="1"/>
    <col min="1547" max="1547" width="1.6640625" style="287" customWidth="1"/>
    <col min="1548" max="1792" width="9.33203125" style="287"/>
    <col min="1793" max="1793" width="8.33203125" style="287" customWidth="1"/>
    <col min="1794" max="1794" width="1.6640625" style="287" customWidth="1"/>
    <col min="1795" max="1796" width="5" style="287" customWidth="1"/>
    <col min="1797" max="1797" width="11.6640625" style="287" customWidth="1"/>
    <col min="1798" max="1798" width="9.1640625" style="287" customWidth="1"/>
    <col min="1799" max="1799" width="5" style="287" customWidth="1"/>
    <col min="1800" max="1800" width="77.83203125" style="287" customWidth="1"/>
    <col min="1801" max="1802" width="20" style="287" customWidth="1"/>
    <col min="1803" max="1803" width="1.6640625" style="287" customWidth="1"/>
    <col min="1804" max="2048" width="9.33203125" style="287"/>
    <col min="2049" max="2049" width="8.33203125" style="287" customWidth="1"/>
    <col min="2050" max="2050" width="1.6640625" style="287" customWidth="1"/>
    <col min="2051" max="2052" width="5" style="287" customWidth="1"/>
    <col min="2053" max="2053" width="11.6640625" style="287" customWidth="1"/>
    <col min="2054" max="2054" width="9.1640625" style="287" customWidth="1"/>
    <col min="2055" max="2055" width="5" style="287" customWidth="1"/>
    <col min="2056" max="2056" width="77.83203125" style="287" customWidth="1"/>
    <col min="2057" max="2058" width="20" style="287" customWidth="1"/>
    <col min="2059" max="2059" width="1.6640625" style="287" customWidth="1"/>
    <col min="2060" max="2304" width="9.33203125" style="287"/>
    <col min="2305" max="2305" width="8.33203125" style="287" customWidth="1"/>
    <col min="2306" max="2306" width="1.6640625" style="287" customWidth="1"/>
    <col min="2307" max="2308" width="5" style="287" customWidth="1"/>
    <col min="2309" max="2309" width="11.6640625" style="287" customWidth="1"/>
    <col min="2310" max="2310" width="9.1640625" style="287" customWidth="1"/>
    <col min="2311" max="2311" width="5" style="287" customWidth="1"/>
    <col min="2312" max="2312" width="77.83203125" style="287" customWidth="1"/>
    <col min="2313" max="2314" width="20" style="287" customWidth="1"/>
    <col min="2315" max="2315" width="1.6640625" style="287" customWidth="1"/>
    <col min="2316" max="2560" width="9.33203125" style="287"/>
    <col min="2561" max="2561" width="8.33203125" style="287" customWidth="1"/>
    <col min="2562" max="2562" width="1.6640625" style="287" customWidth="1"/>
    <col min="2563" max="2564" width="5" style="287" customWidth="1"/>
    <col min="2565" max="2565" width="11.6640625" style="287" customWidth="1"/>
    <col min="2566" max="2566" width="9.1640625" style="287" customWidth="1"/>
    <col min="2567" max="2567" width="5" style="287" customWidth="1"/>
    <col min="2568" max="2568" width="77.83203125" style="287" customWidth="1"/>
    <col min="2569" max="2570" width="20" style="287" customWidth="1"/>
    <col min="2571" max="2571" width="1.6640625" style="287" customWidth="1"/>
    <col min="2572" max="2816" width="9.33203125" style="287"/>
    <col min="2817" max="2817" width="8.33203125" style="287" customWidth="1"/>
    <col min="2818" max="2818" width="1.6640625" style="287" customWidth="1"/>
    <col min="2819" max="2820" width="5" style="287" customWidth="1"/>
    <col min="2821" max="2821" width="11.6640625" style="287" customWidth="1"/>
    <col min="2822" max="2822" width="9.1640625" style="287" customWidth="1"/>
    <col min="2823" max="2823" width="5" style="287" customWidth="1"/>
    <col min="2824" max="2824" width="77.83203125" style="287" customWidth="1"/>
    <col min="2825" max="2826" width="20" style="287" customWidth="1"/>
    <col min="2827" max="2827" width="1.6640625" style="287" customWidth="1"/>
    <col min="2828" max="3072" width="9.33203125" style="287"/>
    <col min="3073" max="3073" width="8.33203125" style="287" customWidth="1"/>
    <col min="3074" max="3074" width="1.6640625" style="287" customWidth="1"/>
    <col min="3075" max="3076" width="5" style="287" customWidth="1"/>
    <col min="3077" max="3077" width="11.6640625" style="287" customWidth="1"/>
    <col min="3078" max="3078" width="9.1640625" style="287" customWidth="1"/>
    <col min="3079" max="3079" width="5" style="287" customWidth="1"/>
    <col min="3080" max="3080" width="77.83203125" style="287" customWidth="1"/>
    <col min="3081" max="3082" width="20" style="287" customWidth="1"/>
    <col min="3083" max="3083" width="1.6640625" style="287" customWidth="1"/>
    <col min="3084" max="3328" width="9.33203125" style="287"/>
    <col min="3329" max="3329" width="8.33203125" style="287" customWidth="1"/>
    <col min="3330" max="3330" width="1.6640625" style="287" customWidth="1"/>
    <col min="3331" max="3332" width="5" style="287" customWidth="1"/>
    <col min="3333" max="3333" width="11.6640625" style="287" customWidth="1"/>
    <col min="3334" max="3334" width="9.1640625" style="287" customWidth="1"/>
    <col min="3335" max="3335" width="5" style="287" customWidth="1"/>
    <col min="3336" max="3336" width="77.83203125" style="287" customWidth="1"/>
    <col min="3337" max="3338" width="20" style="287" customWidth="1"/>
    <col min="3339" max="3339" width="1.6640625" style="287" customWidth="1"/>
    <col min="3340" max="3584" width="9.33203125" style="287"/>
    <col min="3585" max="3585" width="8.33203125" style="287" customWidth="1"/>
    <col min="3586" max="3586" width="1.6640625" style="287" customWidth="1"/>
    <col min="3587" max="3588" width="5" style="287" customWidth="1"/>
    <col min="3589" max="3589" width="11.6640625" style="287" customWidth="1"/>
    <col min="3590" max="3590" width="9.1640625" style="287" customWidth="1"/>
    <col min="3591" max="3591" width="5" style="287" customWidth="1"/>
    <col min="3592" max="3592" width="77.83203125" style="287" customWidth="1"/>
    <col min="3593" max="3594" width="20" style="287" customWidth="1"/>
    <col min="3595" max="3595" width="1.6640625" style="287" customWidth="1"/>
    <col min="3596" max="3840" width="9.33203125" style="287"/>
    <col min="3841" max="3841" width="8.33203125" style="287" customWidth="1"/>
    <col min="3842" max="3842" width="1.6640625" style="287" customWidth="1"/>
    <col min="3843" max="3844" width="5" style="287" customWidth="1"/>
    <col min="3845" max="3845" width="11.6640625" style="287" customWidth="1"/>
    <col min="3846" max="3846" width="9.1640625" style="287" customWidth="1"/>
    <col min="3847" max="3847" width="5" style="287" customWidth="1"/>
    <col min="3848" max="3848" width="77.83203125" style="287" customWidth="1"/>
    <col min="3849" max="3850" width="20" style="287" customWidth="1"/>
    <col min="3851" max="3851" width="1.6640625" style="287" customWidth="1"/>
    <col min="3852" max="4096" width="9.33203125" style="287"/>
    <col min="4097" max="4097" width="8.33203125" style="287" customWidth="1"/>
    <col min="4098" max="4098" width="1.6640625" style="287" customWidth="1"/>
    <col min="4099" max="4100" width="5" style="287" customWidth="1"/>
    <col min="4101" max="4101" width="11.6640625" style="287" customWidth="1"/>
    <col min="4102" max="4102" width="9.1640625" style="287" customWidth="1"/>
    <col min="4103" max="4103" width="5" style="287" customWidth="1"/>
    <col min="4104" max="4104" width="77.83203125" style="287" customWidth="1"/>
    <col min="4105" max="4106" width="20" style="287" customWidth="1"/>
    <col min="4107" max="4107" width="1.6640625" style="287" customWidth="1"/>
    <col min="4108" max="4352" width="9.33203125" style="287"/>
    <col min="4353" max="4353" width="8.33203125" style="287" customWidth="1"/>
    <col min="4354" max="4354" width="1.6640625" style="287" customWidth="1"/>
    <col min="4355" max="4356" width="5" style="287" customWidth="1"/>
    <col min="4357" max="4357" width="11.6640625" style="287" customWidth="1"/>
    <col min="4358" max="4358" width="9.1640625" style="287" customWidth="1"/>
    <col min="4359" max="4359" width="5" style="287" customWidth="1"/>
    <col min="4360" max="4360" width="77.83203125" style="287" customWidth="1"/>
    <col min="4361" max="4362" width="20" style="287" customWidth="1"/>
    <col min="4363" max="4363" width="1.6640625" style="287" customWidth="1"/>
    <col min="4364" max="4608" width="9.33203125" style="287"/>
    <col min="4609" max="4609" width="8.33203125" style="287" customWidth="1"/>
    <col min="4610" max="4610" width="1.6640625" style="287" customWidth="1"/>
    <col min="4611" max="4612" width="5" style="287" customWidth="1"/>
    <col min="4613" max="4613" width="11.6640625" style="287" customWidth="1"/>
    <col min="4614" max="4614" width="9.1640625" style="287" customWidth="1"/>
    <col min="4615" max="4615" width="5" style="287" customWidth="1"/>
    <col min="4616" max="4616" width="77.83203125" style="287" customWidth="1"/>
    <col min="4617" max="4618" width="20" style="287" customWidth="1"/>
    <col min="4619" max="4619" width="1.6640625" style="287" customWidth="1"/>
    <col min="4620" max="4864" width="9.33203125" style="287"/>
    <col min="4865" max="4865" width="8.33203125" style="287" customWidth="1"/>
    <col min="4866" max="4866" width="1.6640625" style="287" customWidth="1"/>
    <col min="4867" max="4868" width="5" style="287" customWidth="1"/>
    <col min="4869" max="4869" width="11.6640625" style="287" customWidth="1"/>
    <col min="4870" max="4870" width="9.1640625" style="287" customWidth="1"/>
    <col min="4871" max="4871" width="5" style="287" customWidth="1"/>
    <col min="4872" max="4872" width="77.83203125" style="287" customWidth="1"/>
    <col min="4873" max="4874" width="20" style="287" customWidth="1"/>
    <col min="4875" max="4875" width="1.6640625" style="287" customWidth="1"/>
    <col min="4876" max="5120" width="9.33203125" style="287"/>
    <col min="5121" max="5121" width="8.33203125" style="287" customWidth="1"/>
    <col min="5122" max="5122" width="1.6640625" style="287" customWidth="1"/>
    <col min="5123" max="5124" width="5" style="287" customWidth="1"/>
    <col min="5125" max="5125" width="11.6640625" style="287" customWidth="1"/>
    <col min="5126" max="5126" width="9.1640625" style="287" customWidth="1"/>
    <col min="5127" max="5127" width="5" style="287" customWidth="1"/>
    <col min="5128" max="5128" width="77.83203125" style="287" customWidth="1"/>
    <col min="5129" max="5130" width="20" style="287" customWidth="1"/>
    <col min="5131" max="5131" width="1.6640625" style="287" customWidth="1"/>
    <col min="5132" max="5376" width="9.33203125" style="287"/>
    <col min="5377" max="5377" width="8.33203125" style="287" customWidth="1"/>
    <col min="5378" max="5378" width="1.6640625" style="287" customWidth="1"/>
    <col min="5379" max="5380" width="5" style="287" customWidth="1"/>
    <col min="5381" max="5381" width="11.6640625" style="287" customWidth="1"/>
    <col min="5382" max="5382" width="9.1640625" style="287" customWidth="1"/>
    <col min="5383" max="5383" width="5" style="287" customWidth="1"/>
    <col min="5384" max="5384" width="77.83203125" style="287" customWidth="1"/>
    <col min="5385" max="5386" width="20" style="287" customWidth="1"/>
    <col min="5387" max="5387" width="1.6640625" style="287" customWidth="1"/>
    <col min="5388" max="5632" width="9.33203125" style="287"/>
    <col min="5633" max="5633" width="8.33203125" style="287" customWidth="1"/>
    <col min="5634" max="5634" width="1.6640625" style="287" customWidth="1"/>
    <col min="5635" max="5636" width="5" style="287" customWidth="1"/>
    <col min="5637" max="5637" width="11.6640625" style="287" customWidth="1"/>
    <col min="5638" max="5638" width="9.1640625" style="287" customWidth="1"/>
    <col min="5639" max="5639" width="5" style="287" customWidth="1"/>
    <col min="5640" max="5640" width="77.83203125" style="287" customWidth="1"/>
    <col min="5641" max="5642" width="20" style="287" customWidth="1"/>
    <col min="5643" max="5643" width="1.6640625" style="287" customWidth="1"/>
    <col min="5644" max="5888" width="9.33203125" style="287"/>
    <col min="5889" max="5889" width="8.33203125" style="287" customWidth="1"/>
    <col min="5890" max="5890" width="1.6640625" style="287" customWidth="1"/>
    <col min="5891" max="5892" width="5" style="287" customWidth="1"/>
    <col min="5893" max="5893" width="11.6640625" style="287" customWidth="1"/>
    <col min="5894" max="5894" width="9.1640625" style="287" customWidth="1"/>
    <col min="5895" max="5895" width="5" style="287" customWidth="1"/>
    <col min="5896" max="5896" width="77.83203125" style="287" customWidth="1"/>
    <col min="5897" max="5898" width="20" style="287" customWidth="1"/>
    <col min="5899" max="5899" width="1.6640625" style="287" customWidth="1"/>
    <col min="5900" max="6144" width="9.33203125" style="287"/>
    <col min="6145" max="6145" width="8.33203125" style="287" customWidth="1"/>
    <col min="6146" max="6146" width="1.6640625" style="287" customWidth="1"/>
    <col min="6147" max="6148" width="5" style="287" customWidth="1"/>
    <col min="6149" max="6149" width="11.6640625" style="287" customWidth="1"/>
    <col min="6150" max="6150" width="9.1640625" style="287" customWidth="1"/>
    <col min="6151" max="6151" width="5" style="287" customWidth="1"/>
    <col min="6152" max="6152" width="77.83203125" style="287" customWidth="1"/>
    <col min="6153" max="6154" width="20" style="287" customWidth="1"/>
    <col min="6155" max="6155" width="1.6640625" style="287" customWidth="1"/>
    <col min="6156" max="6400" width="9.33203125" style="287"/>
    <col min="6401" max="6401" width="8.33203125" style="287" customWidth="1"/>
    <col min="6402" max="6402" width="1.6640625" style="287" customWidth="1"/>
    <col min="6403" max="6404" width="5" style="287" customWidth="1"/>
    <col min="6405" max="6405" width="11.6640625" style="287" customWidth="1"/>
    <col min="6406" max="6406" width="9.1640625" style="287" customWidth="1"/>
    <col min="6407" max="6407" width="5" style="287" customWidth="1"/>
    <col min="6408" max="6408" width="77.83203125" style="287" customWidth="1"/>
    <col min="6409" max="6410" width="20" style="287" customWidth="1"/>
    <col min="6411" max="6411" width="1.6640625" style="287" customWidth="1"/>
    <col min="6412" max="6656" width="9.33203125" style="287"/>
    <col min="6657" max="6657" width="8.33203125" style="287" customWidth="1"/>
    <col min="6658" max="6658" width="1.6640625" style="287" customWidth="1"/>
    <col min="6659" max="6660" width="5" style="287" customWidth="1"/>
    <col min="6661" max="6661" width="11.6640625" style="287" customWidth="1"/>
    <col min="6662" max="6662" width="9.1640625" style="287" customWidth="1"/>
    <col min="6663" max="6663" width="5" style="287" customWidth="1"/>
    <col min="6664" max="6664" width="77.83203125" style="287" customWidth="1"/>
    <col min="6665" max="6666" width="20" style="287" customWidth="1"/>
    <col min="6667" max="6667" width="1.6640625" style="287" customWidth="1"/>
    <col min="6668" max="6912" width="9.33203125" style="287"/>
    <col min="6913" max="6913" width="8.33203125" style="287" customWidth="1"/>
    <col min="6914" max="6914" width="1.6640625" style="287" customWidth="1"/>
    <col min="6915" max="6916" width="5" style="287" customWidth="1"/>
    <col min="6917" max="6917" width="11.6640625" style="287" customWidth="1"/>
    <col min="6918" max="6918" width="9.1640625" style="287" customWidth="1"/>
    <col min="6919" max="6919" width="5" style="287" customWidth="1"/>
    <col min="6920" max="6920" width="77.83203125" style="287" customWidth="1"/>
    <col min="6921" max="6922" width="20" style="287" customWidth="1"/>
    <col min="6923" max="6923" width="1.6640625" style="287" customWidth="1"/>
    <col min="6924" max="7168" width="9.33203125" style="287"/>
    <col min="7169" max="7169" width="8.33203125" style="287" customWidth="1"/>
    <col min="7170" max="7170" width="1.6640625" style="287" customWidth="1"/>
    <col min="7171" max="7172" width="5" style="287" customWidth="1"/>
    <col min="7173" max="7173" width="11.6640625" style="287" customWidth="1"/>
    <col min="7174" max="7174" width="9.1640625" style="287" customWidth="1"/>
    <col min="7175" max="7175" width="5" style="287" customWidth="1"/>
    <col min="7176" max="7176" width="77.83203125" style="287" customWidth="1"/>
    <col min="7177" max="7178" width="20" style="287" customWidth="1"/>
    <col min="7179" max="7179" width="1.6640625" style="287" customWidth="1"/>
    <col min="7180" max="7424" width="9.33203125" style="287"/>
    <col min="7425" max="7425" width="8.33203125" style="287" customWidth="1"/>
    <col min="7426" max="7426" width="1.6640625" style="287" customWidth="1"/>
    <col min="7427" max="7428" width="5" style="287" customWidth="1"/>
    <col min="7429" max="7429" width="11.6640625" style="287" customWidth="1"/>
    <col min="7430" max="7430" width="9.1640625" style="287" customWidth="1"/>
    <col min="7431" max="7431" width="5" style="287" customWidth="1"/>
    <col min="7432" max="7432" width="77.83203125" style="287" customWidth="1"/>
    <col min="7433" max="7434" width="20" style="287" customWidth="1"/>
    <col min="7435" max="7435" width="1.6640625" style="287" customWidth="1"/>
    <col min="7436" max="7680" width="9.33203125" style="287"/>
    <col min="7681" max="7681" width="8.33203125" style="287" customWidth="1"/>
    <col min="7682" max="7682" width="1.6640625" style="287" customWidth="1"/>
    <col min="7683" max="7684" width="5" style="287" customWidth="1"/>
    <col min="7685" max="7685" width="11.6640625" style="287" customWidth="1"/>
    <col min="7686" max="7686" width="9.1640625" style="287" customWidth="1"/>
    <col min="7687" max="7687" width="5" style="287" customWidth="1"/>
    <col min="7688" max="7688" width="77.83203125" style="287" customWidth="1"/>
    <col min="7689" max="7690" width="20" style="287" customWidth="1"/>
    <col min="7691" max="7691" width="1.6640625" style="287" customWidth="1"/>
    <col min="7692" max="7936" width="9.33203125" style="287"/>
    <col min="7937" max="7937" width="8.33203125" style="287" customWidth="1"/>
    <col min="7938" max="7938" width="1.6640625" style="287" customWidth="1"/>
    <col min="7939" max="7940" width="5" style="287" customWidth="1"/>
    <col min="7941" max="7941" width="11.6640625" style="287" customWidth="1"/>
    <col min="7942" max="7942" width="9.1640625" style="287" customWidth="1"/>
    <col min="7943" max="7943" width="5" style="287" customWidth="1"/>
    <col min="7944" max="7944" width="77.83203125" style="287" customWidth="1"/>
    <col min="7945" max="7946" width="20" style="287" customWidth="1"/>
    <col min="7947" max="7947" width="1.6640625" style="287" customWidth="1"/>
    <col min="7948" max="8192" width="9.33203125" style="287"/>
    <col min="8193" max="8193" width="8.33203125" style="287" customWidth="1"/>
    <col min="8194" max="8194" width="1.6640625" style="287" customWidth="1"/>
    <col min="8195" max="8196" width="5" style="287" customWidth="1"/>
    <col min="8197" max="8197" width="11.6640625" style="287" customWidth="1"/>
    <col min="8198" max="8198" width="9.1640625" style="287" customWidth="1"/>
    <col min="8199" max="8199" width="5" style="287" customWidth="1"/>
    <col min="8200" max="8200" width="77.83203125" style="287" customWidth="1"/>
    <col min="8201" max="8202" width="20" style="287" customWidth="1"/>
    <col min="8203" max="8203" width="1.6640625" style="287" customWidth="1"/>
    <col min="8204" max="8448" width="9.33203125" style="287"/>
    <col min="8449" max="8449" width="8.33203125" style="287" customWidth="1"/>
    <col min="8450" max="8450" width="1.6640625" style="287" customWidth="1"/>
    <col min="8451" max="8452" width="5" style="287" customWidth="1"/>
    <col min="8453" max="8453" width="11.6640625" style="287" customWidth="1"/>
    <col min="8454" max="8454" width="9.1640625" style="287" customWidth="1"/>
    <col min="8455" max="8455" width="5" style="287" customWidth="1"/>
    <col min="8456" max="8456" width="77.83203125" style="287" customWidth="1"/>
    <col min="8457" max="8458" width="20" style="287" customWidth="1"/>
    <col min="8459" max="8459" width="1.6640625" style="287" customWidth="1"/>
    <col min="8460" max="8704" width="9.33203125" style="287"/>
    <col min="8705" max="8705" width="8.33203125" style="287" customWidth="1"/>
    <col min="8706" max="8706" width="1.6640625" style="287" customWidth="1"/>
    <col min="8707" max="8708" width="5" style="287" customWidth="1"/>
    <col min="8709" max="8709" width="11.6640625" style="287" customWidth="1"/>
    <col min="8710" max="8710" width="9.1640625" style="287" customWidth="1"/>
    <col min="8711" max="8711" width="5" style="287" customWidth="1"/>
    <col min="8712" max="8712" width="77.83203125" style="287" customWidth="1"/>
    <col min="8713" max="8714" width="20" style="287" customWidth="1"/>
    <col min="8715" max="8715" width="1.6640625" style="287" customWidth="1"/>
    <col min="8716" max="8960" width="9.33203125" style="287"/>
    <col min="8961" max="8961" width="8.33203125" style="287" customWidth="1"/>
    <col min="8962" max="8962" width="1.6640625" style="287" customWidth="1"/>
    <col min="8963" max="8964" width="5" style="287" customWidth="1"/>
    <col min="8965" max="8965" width="11.6640625" style="287" customWidth="1"/>
    <col min="8966" max="8966" width="9.1640625" style="287" customWidth="1"/>
    <col min="8967" max="8967" width="5" style="287" customWidth="1"/>
    <col min="8968" max="8968" width="77.83203125" style="287" customWidth="1"/>
    <col min="8969" max="8970" width="20" style="287" customWidth="1"/>
    <col min="8971" max="8971" width="1.6640625" style="287" customWidth="1"/>
    <col min="8972" max="9216" width="9.33203125" style="287"/>
    <col min="9217" max="9217" width="8.33203125" style="287" customWidth="1"/>
    <col min="9218" max="9218" width="1.6640625" style="287" customWidth="1"/>
    <col min="9219" max="9220" width="5" style="287" customWidth="1"/>
    <col min="9221" max="9221" width="11.6640625" style="287" customWidth="1"/>
    <col min="9222" max="9222" width="9.1640625" style="287" customWidth="1"/>
    <col min="9223" max="9223" width="5" style="287" customWidth="1"/>
    <col min="9224" max="9224" width="77.83203125" style="287" customWidth="1"/>
    <col min="9225" max="9226" width="20" style="287" customWidth="1"/>
    <col min="9227" max="9227" width="1.6640625" style="287" customWidth="1"/>
    <col min="9228" max="9472" width="9.33203125" style="287"/>
    <col min="9473" max="9473" width="8.33203125" style="287" customWidth="1"/>
    <col min="9474" max="9474" width="1.6640625" style="287" customWidth="1"/>
    <col min="9475" max="9476" width="5" style="287" customWidth="1"/>
    <col min="9477" max="9477" width="11.6640625" style="287" customWidth="1"/>
    <col min="9478" max="9478" width="9.1640625" style="287" customWidth="1"/>
    <col min="9479" max="9479" width="5" style="287" customWidth="1"/>
    <col min="9480" max="9480" width="77.83203125" style="287" customWidth="1"/>
    <col min="9481" max="9482" width="20" style="287" customWidth="1"/>
    <col min="9483" max="9483" width="1.6640625" style="287" customWidth="1"/>
    <col min="9484" max="9728" width="9.33203125" style="287"/>
    <col min="9729" max="9729" width="8.33203125" style="287" customWidth="1"/>
    <col min="9730" max="9730" width="1.6640625" style="287" customWidth="1"/>
    <col min="9731" max="9732" width="5" style="287" customWidth="1"/>
    <col min="9733" max="9733" width="11.6640625" style="287" customWidth="1"/>
    <col min="9734" max="9734" width="9.1640625" style="287" customWidth="1"/>
    <col min="9735" max="9735" width="5" style="287" customWidth="1"/>
    <col min="9736" max="9736" width="77.83203125" style="287" customWidth="1"/>
    <col min="9737" max="9738" width="20" style="287" customWidth="1"/>
    <col min="9739" max="9739" width="1.6640625" style="287" customWidth="1"/>
    <col min="9740" max="9984" width="9.33203125" style="287"/>
    <col min="9985" max="9985" width="8.33203125" style="287" customWidth="1"/>
    <col min="9986" max="9986" width="1.6640625" style="287" customWidth="1"/>
    <col min="9987" max="9988" width="5" style="287" customWidth="1"/>
    <col min="9989" max="9989" width="11.6640625" style="287" customWidth="1"/>
    <col min="9990" max="9990" width="9.1640625" style="287" customWidth="1"/>
    <col min="9991" max="9991" width="5" style="287" customWidth="1"/>
    <col min="9992" max="9992" width="77.83203125" style="287" customWidth="1"/>
    <col min="9993" max="9994" width="20" style="287" customWidth="1"/>
    <col min="9995" max="9995" width="1.6640625" style="287" customWidth="1"/>
    <col min="9996" max="10240" width="9.33203125" style="287"/>
    <col min="10241" max="10241" width="8.33203125" style="287" customWidth="1"/>
    <col min="10242" max="10242" width="1.6640625" style="287" customWidth="1"/>
    <col min="10243" max="10244" width="5" style="287" customWidth="1"/>
    <col min="10245" max="10245" width="11.6640625" style="287" customWidth="1"/>
    <col min="10246" max="10246" width="9.1640625" style="287" customWidth="1"/>
    <col min="10247" max="10247" width="5" style="287" customWidth="1"/>
    <col min="10248" max="10248" width="77.83203125" style="287" customWidth="1"/>
    <col min="10249" max="10250" width="20" style="287" customWidth="1"/>
    <col min="10251" max="10251" width="1.6640625" style="287" customWidth="1"/>
    <col min="10252" max="10496" width="9.33203125" style="287"/>
    <col min="10497" max="10497" width="8.33203125" style="287" customWidth="1"/>
    <col min="10498" max="10498" width="1.6640625" style="287" customWidth="1"/>
    <col min="10499" max="10500" width="5" style="287" customWidth="1"/>
    <col min="10501" max="10501" width="11.6640625" style="287" customWidth="1"/>
    <col min="10502" max="10502" width="9.1640625" style="287" customWidth="1"/>
    <col min="10503" max="10503" width="5" style="287" customWidth="1"/>
    <col min="10504" max="10504" width="77.83203125" style="287" customWidth="1"/>
    <col min="10505" max="10506" width="20" style="287" customWidth="1"/>
    <col min="10507" max="10507" width="1.6640625" style="287" customWidth="1"/>
    <col min="10508" max="10752" width="9.33203125" style="287"/>
    <col min="10753" max="10753" width="8.33203125" style="287" customWidth="1"/>
    <col min="10754" max="10754" width="1.6640625" style="287" customWidth="1"/>
    <col min="10755" max="10756" width="5" style="287" customWidth="1"/>
    <col min="10757" max="10757" width="11.6640625" style="287" customWidth="1"/>
    <col min="10758" max="10758" width="9.1640625" style="287" customWidth="1"/>
    <col min="10759" max="10759" width="5" style="287" customWidth="1"/>
    <col min="10760" max="10760" width="77.83203125" style="287" customWidth="1"/>
    <col min="10761" max="10762" width="20" style="287" customWidth="1"/>
    <col min="10763" max="10763" width="1.6640625" style="287" customWidth="1"/>
    <col min="10764" max="11008" width="9.33203125" style="287"/>
    <col min="11009" max="11009" width="8.33203125" style="287" customWidth="1"/>
    <col min="11010" max="11010" width="1.6640625" style="287" customWidth="1"/>
    <col min="11011" max="11012" width="5" style="287" customWidth="1"/>
    <col min="11013" max="11013" width="11.6640625" style="287" customWidth="1"/>
    <col min="11014" max="11014" width="9.1640625" style="287" customWidth="1"/>
    <col min="11015" max="11015" width="5" style="287" customWidth="1"/>
    <col min="11016" max="11016" width="77.83203125" style="287" customWidth="1"/>
    <col min="11017" max="11018" width="20" style="287" customWidth="1"/>
    <col min="11019" max="11019" width="1.6640625" style="287" customWidth="1"/>
    <col min="11020" max="11264" width="9.33203125" style="287"/>
    <col min="11265" max="11265" width="8.33203125" style="287" customWidth="1"/>
    <col min="11266" max="11266" width="1.6640625" style="287" customWidth="1"/>
    <col min="11267" max="11268" width="5" style="287" customWidth="1"/>
    <col min="11269" max="11269" width="11.6640625" style="287" customWidth="1"/>
    <col min="11270" max="11270" width="9.1640625" style="287" customWidth="1"/>
    <col min="11271" max="11271" width="5" style="287" customWidth="1"/>
    <col min="11272" max="11272" width="77.83203125" style="287" customWidth="1"/>
    <col min="11273" max="11274" width="20" style="287" customWidth="1"/>
    <col min="11275" max="11275" width="1.6640625" style="287" customWidth="1"/>
    <col min="11276" max="11520" width="9.33203125" style="287"/>
    <col min="11521" max="11521" width="8.33203125" style="287" customWidth="1"/>
    <col min="11522" max="11522" width="1.6640625" style="287" customWidth="1"/>
    <col min="11523" max="11524" width="5" style="287" customWidth="1"/>
    <col min="11525" max="11525" width="11.6640625" style="287" customWidth="1"/>
    <col min="11526" max="11526" width="9.1640625" style="287" customWidth="1"/>
    <col min="11527" max="11527" width="5" style="287" customWidth="1"/>
    <col min="11528" max="11528" width="77.83203125" style="287" customWidth="1"/>
    <col min="11529" max="11530" width="20" style="287" customWidth="1"/>
    <col min="11531" max="11531" width="1.6640625" style="287" customWidth="1"/>
    <col min="11532" max="11776" width="9.33203125" style="287"/>
    <col min="11777" max="11777" width="8.33203125" style="287" customWidth="1"/>
    <col min="11778" max="11778" width="1.6640625" style="287" customWidth="1"/>
    <col min="11779" max="11780" width="5" style="287" customWidth="1"/>
    <col min="11781" max="11781" width="11.6640625" style="287" customWidth="1"/>
    <col min="11782" max="11782" width="9.1640625" style="287" customWidth="1"/>
    <col min="11783" max="11783" width="5" style="287" customWidth="1"/>
    <col min="11784" max="11784" width="77.83203125" style="287" customWidth="1"/>
    <col min="11785" max="11786" width="20" style="287" customWidth="1"/>
    <col min="11787" max="11787" width="1.6640625" style="287" customWidth="1"/>
    <col min="11788" max="12032" width="9.33203125" style="287"/>
    <col min="12033" max="12033" width="8.33203125" style="287" customWidth="1"/>
    <col min="12034" max="12034" width="1.6640625" style="287" customWidth="1"/>
    <col min="12035" max="12036" width="5" style="287" customWidth="1"/>
    <col min="12037" max="12037" width="11.6640625" style="287" customWidth="1"/>
    <col min="12038" max="12038" width="9.1640625" style="287" customWidth="1"/>
    <col min="12039" max="12039" width="5" style="287" customWidth="1"/>
    <col min="12040" max="12040" width="77.83203125" style="287" customWidth="1"/>
    <col min="12041" max="12042" width="20" style="287" customWidth="1"/>
    <col min="12043" max="12043" width="1.6640625" style="287" customWidth="1"/>
    <col min="12044" max="12288" width="9.33203125" style="287"/>
    <col min="12289" max="12289" width="8.33203125" style="287" customWidth="1"/>
    <col min="12290" max="12290" width="1.6640625" style="287" customWidth="1"/>
    <col min="12291" max="12292" width="5" style="287" customWidth="1"/>
    <col min="12293" max="12293" width="11.6640625" style="287" customWidth="1"/>
    <col min="12294" max="12294" width="9.1640625" style="287" customWidth="1"/>
    <col min="12295" max="12295" width="5" style="287" customWidth="1"/>
    <col min="12296" max="12296" width="77.83203125" style="287" customWidth="1"/>
    <col min="12297" max="12298" width="20" style="287" customWidth="1"/>
    <col min="12299" max="12299" width="1.6640625" style="287" customWidth="1"/>
    <col min="12300" max="12544" width="9.33203125" style="287"/>
    <col min="12545" max="12545" width="8.33203125" style="287" customWidth="1"/>
    <col min="12546" max="12546" width="1.6640625" style="287" customWidth="1"/>
    <col min="12547" max="12548" width="5" style="287" customWidth="1"/>
    <col min="12549" max="12549" width="11.6640625" style="287" customWidth="1"/>
    <col min="12550" max="12550" width="9.1640625" style="287" customWidth="1"/>
    <col min="12551" max="12551" width="5" style="287" customWidth="1"/>
    <col min="12552" max="12552" width="77.83203125" style="287" customWidth="1"/>
    <col min="12553" max="12554" width="20" style="287" customWidth="1"/>
    <col min="12555" max="12555" width="1.6640625" style="287" customWidth="1"/>
    <col min="12556" max="12800" width="9.33203125" style="287"/>
    <col min="12801" max="12801" width="8.33203125" style="287" customWidth="1"/>
    <col min="12802" max="12802" width="1.6640625" style="287" customWidth="1"/>
    <col min="12803" max="12804" width="5" style="287" customWidth="1"/>
    <col min="12805" max="12805" width="11.6640625" style="287" customWidth="1"/>
    <col min="12806" max="12806" width="9.1640625" style="287" customWidth="1"/>
    <col min="12807" max="12807" width="5" style="287" customWidth="1"/>
    <col min="12808" max="12808" width="77.83203125" style="287" customWidth="1"/>
    <col min="12809" max="12810" width="20" style="287" customWidth="1"/>
    <col min="12811" max="12811" width="1.6640625" style="287" customWidth="1"/>
    <col min="12812" max="13056" width="9.33203125" style="287"/>
    <col min="13057" max="13057" width="8.33203125" style="287" customWidth="1"/>
    <col min="13058" max="13058" width="1.6640625" style="287" customWidth="1"/>
    <col min="13059" max="13060" width="5" style="287" customWidth="1"/>
    <col min="13061" max="13061" width="11.6640625" style="287" customWidth="1"/>
    <col min="13062" max="13062" width="9.1640625" style="287" customWidth="1"/>
    <col min="13063" max="13063" width="5" style="287" customWidth="1"/>
    <col min="13064" max="13064" width="77.83203125" style="287" customWidth="1"/>
    <col min="13065" max="13066" width="20" style="287" customWidth="1"/>
    <col min="13067" max="13067" width="1.6640625" style="287" customWidth="1"/>
    <col min="13068" max="13312" width="9.33203125" style="287"/>
    <col min="13313" max="13313" width="8.33203125" style="287" customWidth="1"/>
    <col min="13314" max="13314" width="1.6640625" style="287" customWidth="1"/>
    <col min="13315" max="13316" width="5" style="287" customWidth="1"/>
    <col min="13317" max="13317" width="11.6640625" style="287" customWidth="1"/>
    <col min="13318" max="13318" width="9.1640625" style="287" customWidth="1"/>
    <col min="13319" max="13319" width="5" style="287" customWidth="1"/>
    <col min="13320" max="13320" width="77.83203125" style="287" customWidth="1"/>
    <col min="13321" max="13322" width="20" style="287" customWidth="1"/>
    <col min="13323" max="13323" width="1.6640625" style="287" customWidth="1"/>
    <col min="13324" max="13568" width="9.33203125" style="287"/>
    <col min="13569" max="13569" width="8.33203125" style="287" customWidth="1"/>
    <col min="13570" max="13570" width="1.6640625" style="287" customWidth="1"/>
    <col min="13571" max="13572" width="5" style="287" customWidth="1"/>
    <col min="13573" max="13573" width="11.6640625" style="287" customWidth="1"/>
    <col min="13574" max="13574" width="9.1640625" style="287" customWidth="1"/>
    <col min="13575" max="13575" width="5" style="287" customWidth="1"/>
    <col min="13576" max="13576" width="77.83203125" style="287" customWidth="1"/>
    <col min="13577" max="13578" width="20" style="287" customWidth="1"/>
    <col min="13579" max="13579" width="1.6640625" style="287" customWidth="1"/>
    <col min="13580" max="13824" width="9.33203125" style="287"/>
    <col min="13825" max="13825" width="8.33203125" style="287" customWidth="1"/>
    <col min="13826" max="13826" width="1.6640625" style="287" customWidth="1"/>
    <col min="13827" max="13828" width="5" style="287" customWidth="1"/>
    <col min="13829" max="13829" width="11.6640625" style="287" customWidth="1"/>
    <col min="13830" max="13830" width="9.1640625" style="287" customWidth="1"/>
    <col min="13831" max="13831" width="5" style="287" customWidth="1"/>
    <col min="13832" max="13832" width="77.83203125" style="287" customWidth="1"/>
    <col min="13833" max="13834" width="20" style="287" customWidth="1"/>
    <col min="13835" max="13835" width="1.6640625" style="287" customWidth="1"/>
    <col min="13836" max="14080" width="9.33203125" style="287"/>
    <col min="14081" max="14081" width="8.33203125" style="287" customWidth="1"/>
    <col min="14082" max="14082" width="1.6640625" style="287" customWidth="1"/>
    <col min="14083" max="14084" width="5" style="287" customWidth="1"/>
    <col min="14085" max="14085" width="11.6640625" style="287" customWidth="1"/>
    <col min="14086" max="14086" width="9.1640625" style="287" customWidth="1"/>
    <col min="14087" max="14087" width="5" style="287" customWidth="1"/>
    <col min="14088" max="14088" width="77.83203125" style="287" customWidth="1"/>
    <col min="14089" max="14090" width="20" style="287" customWidth="1"/>
    <col min="14091" max="14091" width="1.6640625" style="287" customWidth="1"/>
    <col min="14092" max="14336" width="9.33203125" style="287"/>
    <col min="14337" max="14337" width="8.33203125" style="287" customWidth="1"/>
    <col min="14338" max="14338" width="1.6640625" style="287" customWidth="1"/>
    <col min="14339" max="14340" width="5" style="287" customWidth="1"/>
    <col min="14341" max="14341" width="11.6640625" style="287" customWidth="1"/>
    <col min="14342" max="14342" width="9.1640625" style="287" customWidth="1"/>
    <col min="14343" max="14343" width="5" style="287" customWidth="1"/>
    <col min="14344" max="14344" width="77.83203125" style="287" customWidth="1"/>
    <col min="14345" max="14346" width="20" style="287" customWidth="1"/>
    <col min="14347" max="14347" width="1.6640625" style="287" customWidth="1"/>
    <col min="14348" max="14592" width="9.33203125" style="287"/>
    <col min="14593" max="14593" width="8.33203125" style="287" customWidth="1"/>
    <col min="14594" max="14594" width="1.6640625" style="287" customWidth="1"/>
    <col min="14595" max="14596" width="5" style="287" customWidth="1"/>
    <col min="14597" max="14597" width="11.6640625" style="287" customWidth="1"/>
    <col min="14598" max="14598" width="9.1640625" style="287" customWidth="1"/>
    <col min="14599" max="14599" width="5" style="287" customWidth="1"/>
    <col min="14600" max="14600" width="77.83203125" style="287" customWidth="1"/>
    <col min="14601" max="14602" width="20" style="287" customWidth="1"/>
    <col min="14603" max="14603" width="1.6640625" style="287" customWidth="1"/>
    <col min="14604" max="14848" width="9.33203125" style="287"/>
    <col min="14849" max="14849" width="8.33203125" style="287" customWidth="1"/>
    <col min="14850" max="14850" width="1.6640625" style="287" customWidth="1"/>
    <col min="14851" max="14852" width="5" style="287" customWidth="1"/>
    <col min="14853" max="14853" width="11.6640625" style="287" customWidth="1"/>
    <col min="14854" max="14854" width="9.1640625" style="287" customWidth="1"/>
    <col min="14855" max="14855" width="5" style="287" customWidth="1"/>
    <col min="14856" max="14856" width="77.83203125" style="287" customWidth="1"/>
    <col min="14857" max="14858" width="20" style="287" customWidth="1"/>
    <col min="14859" max="14859" width="1.6640625" style="287" customWidth="1"/>
    <col min="14860" max="15104" width="9.33203125" style="287"/>
    <col min="15105" max="15105" width="8.33203125" style="287" customWidth="1"/>
    <col min="15106" max="15106" width="1.6640625" style="287" customWidth="1"/>
    <col min="15107" max="15108" width="5" style="287" customWidth="1"/>
    <col min="15109" max="15109" width="11.6640625" style="287" customWidth="1"/>
    <col min="15110" max="15110" width="9.1640625" style="287" customWidth="1"/>
    <col min="15111" max="15111" width="5" style="287" customWidth="1"/>
    <col min="15112" max="15112" width="77.83203125" style="287" customWidth="1"/>
    <col min="15113" max="15114" width="20" style="287" customWidth="1"/>
    <col min="15115" max="15115" width="1.6640625" style="287" customWidth="1"/>
    <col min="15116" max="15360" width="9.33203125" style="287"/>
    <col min="15361" max="15361" width="8.33203125" style="287" customWidth="1"/>
    <col min="15362" max="15362" width="1.6640625" style="287" customWidth="1"/>
    <col min="15363" max="15364" width="5" style="287" customWidth="1"/>
    <col min="15365" max="15365" width="11.6640625" style="287" customWidth="1"/>
    <col min="15366" max="15366" width="9.1640625" style="287" customWidth="1"/>
    <col min="15367" max="15367" width="5" style="287" customWidth="1"/>
    <col min="15368" max="15368" width="77.83203125" style="287" customWidth="1"/>
    <col min="15369" max="15370" width="20" style="287" customWidth="1"/>
    <col min="15371" max="15371" width="1.6640625" style="287" customWidth="1"/>
    <col min="15372" max="15616" width="9.33203125" style="287"/>
    <col min="15617" max="15617" width="8.33203125" style="287" customWidth="1"/>
    <col min="15618" max="15618" width="1.6640625" style="287" customWidth="1"/>
    <col min="15619" max="15620" width="5" style="287" customWidth="1"/>
    <col min="15621" max="15621" width="11.6640625" style="287" customWidth="1"/>
    <col min="15622" max="15622" width="9.1640625" style="287" customWidth="1"/>
    <col min="15623" max="15623" width="5" style="287" customWidth="1"/>
    <col min="15624" max="15624" width="77.83203125" style="287" customWidth="1"/>
    <col min="15625" max="15626" width="20" style="287" customWidth="1"/>
    <col min="15627" max="15627" width="1.6640625" style="287" customWidth="1"/>
    <col min="15628" max="15872" width="9.33203125" style="287"/>
    <col min="15873" max="15873" width="8.33203125" style="287" customWidth="1"/>
    <col min="15874" max="15874" width="1.6640625" style="287" customWidth="1"/>
    <col min="15875" max="15876" width="5" style="287" customWidth="1"/>
    <col min="15877" max="15877" width="11.6640625" style="287" customWidth="1"/>
    <col min="15878" max="15878" width="9.1640625" style="287" customWidth="1"/>
    <col min="15879" max="15879" width="5" style="287" customWidth="1"/>
    <col min="15880" max="15880" width="77.83203125" style="287" customWidth="1"/>
    <col min="15881" max="15882" width="20" style="287" customWidth="1"/>
    <col min="15883" max="15883" width="1.6640625" style="287" customWidth="1"/>
    <col min="15884" max="16128" width="9.33203125" style="287"/>
    <col min="16129" max="16129" width="8.33203125" style="287" customWidth="1"/>
    <col min="16130" max="16130" width="1.6640625" style="287" customWidth="1"/>
    <col min="16131" max="16132" width="5" style="287" customWidth="1"/>
    <col min="16133" max="16133" width="11.6640625" style="287" customWidth="1"/>
    <col min="16134" max="16134" width="9.1640625" style="287" customWidth="1"/>
    <col min="16135" max="16135" width="5" style="287" customWidth="1"/>
    <col min="16136" max="16136" width="77.83203125" style="287" customWidth="1"/>
    <col min="16137" max="16138" width="20" style="287" customWidth="1"/>
    <col min="16139" max="16139" width="1.6640625" style="287" customWidth="1"/>
    <col min="16140" max="16384" width="9.33203125" style="287"/>
  </cols>
  <sheetData>
    <row r="1" spans="2:11" ht="37.5" customHeight="1" x14ac:dyDescent="0.3"/>
    <row r="2" spans="2:11" ht="7.5" customHeight="1" x14ac:dyDescent="0.3">
      <c r="B2" s="288"/>
      <c r="C2" s="289"/>
      <c r="D2" s="289"/>
      <c r="E2" s="289"/>
      <c r="F2" s="289"/>
      <c r="G2" s="289"/>
      <c r="H2" s="289"/>
      <c r="I2" s="289"/>
      <c r="J2" s="289"/>
      <c r="K2" s="290"/>
    </row>
    <row r="3" spans="2:11" s="293" customFormat="1" ht="45" customHeight="1" x14ac:dyDescent="0.3">
      <c r="B3" s="291"/>
      <c r="C3" s="416" t="s">
        <v>1607</v>
      </c>
      <c r="D3" s="416"/>
      <c r="E3" s="416"/>
      <c r="F3" s="416"/>
      <c r="G3" s="416"/>
      <c r="H3" s="416"/>
      <c r="I3" s="416"/>
      <c r="J3" s="416"/>
      <c r="K3" s="292"/>
    </row>
    <row r="4" spans="2:11" ht="25.5" customHeight="1" x14ac:dyDescent="0.3">
      <c r="B4" s="294"/>
      <c r="C4" s="421" t="s">
        <v>1608</v>
      </c>
      <c r="D4" s="421"/>
      <c r="E4" s="421"/>
      <c r="F4" s="421"/>
      <c r="G4" s="421"/>
      <c r="H4" s="421"/>
      <c r="I4" s="421"/>
      <c r="J4" s="421"/>
      <c r="K4" s="295"/>
    </row>
    <row r="5" spans="2:11" ht="5.25" customHeight="1" x14ac:dyDescent="0.3">
      <c r="B5" s="294"/>
      <c r="C5" s="296"/>
      <c r="D5" s="296"/>
      <c r="E5" s="296"/>
      <c r="F5" s="296"/>
      <c r="G5" s="296"/>
      <c r="H5" s="296"/>
      <c r="I5" s="296"/>
      <c r="J5" s="296"/>
      <c r="K5" s="295"/>
    </row>
    <row r="6" spans="2:11" ht="15" customHeight="1" x14ac:dyDescent="0.3">
      <c r="B6" s="294"/>
      <c r="C6" s="418" t="s">
        <v>1609</v>
      </c>
      <c r="D6" s="418"/>
      <c r="E6" s="418"/>
      <c r="F6" s="418"/>
      <c r="G6" s="418"/>
      <c r="H6" s="418"/>
      <c r="I6" s="418"/>
      <c r="J6" s="418"/>
      <c r="K6" s="295"/>
    </row>
    <row r="7" spans="2:11" ht="15" customHeight="1" x14ac:dyDescent="0.3">
      <c r="B7" s="297"/>
      <c r="C7" s="418" t="s">
        <v>1610</v>
      </c>
      <c r="D7" s="418"/>
      <c r="E7" s="418"/>
      <c r="F7" s="418"/>
      <c r="G7" s="418"/>
      <c r="H7" s="418"/>
      <c r="I7" s="418"/>
      <c r="J7" s="418"/>
      <c r="K7" s="295"/>
    </row>
    <row r="8" spans="2:11" ht="12.75" customHeight="1" x14ac:dyDescent="0.3">
      <c r="B8" s="297"/>
      <c r="C8" s="298"/>
      <c r="D8" s="298"/>
      <c r="E8" s="298"/>
      <c r="F8" s="298"/>
      <c r="G8" s="298"/>
      <c r="H8" s="298"/>
      <c r="I8" s="298"/>
      <c r="J8" s="298"/>
      <c r="K8" s="295"/>
    </row>
    <row r="9" spans="2:11" ht="15" customHeight="1" x14ac:dyDescent="0.3">
      <c r="B9" s="297"/>
      <c r="C9" s="418" t="s">
        <v>1611</v>
      </c>
      <c r="D9" s="418"/>
      <c r="E9" s="418"/>
      <c r="F9" s="418"/>
      <c r="G9" s="418"/>
      <c r="H9" s="418"/>
      <c r="I9" s="418"/>
      <c r="J9" s="418"/>
      <c r="K9" s="295"/>
    </row>
    <row r="10" spans="2:11" ht="15" customHeight="1" x14ac:dyDescent="0.3">
      <c r="B10" s="297"/>
      <c r="C10" s="298"/>
      <c r="D10" s="418" t="s">
        <v>1612</v>
      </c>
      <c r="E10" s="418"/>
      <c r="F10" s="418"/>
      <c r="G10" s="418"/>
      <c r="H10" s="418"/>
      <c r="I10" s="418"/>
      <c r="J10" s="418"/>
      <c r="K10" s="295"/>
    </row>
    <row r="11" spans="2:11" ht="15" customHeight="1" x14ac:dyDescent="0.3">
      <c r="B11" s="297"/>
      <c r="C11" s="299"/>
      <c r="D11" s="418" t="s">
        <v>1613</v>
      </c>
      <c r="E11" s="418"/>
      <c r="F11" s="418"/>
      <c r="G11" s="418"/>
      <c r="H11" s="418"/>
      <c r="I11" s="418"/>
      <c r="J11" s="418"/>
      <c r="K11" s="295"/>
    </row>
    <row r="12" spans="2:11" ht="12.75" customHeight="1" x14ac:dyDescent="0.3">
      <c r="B12" s="297"/>
      <c r="C12" s="299"/>
      <c r="D12" s="299"/>
      <c r="E12" s="299"/>
      <c r="F12" s="299"/>
      <c r="G12" s="299"/>
      <c r="H12" s="299"/>
      <c r="I12" s="299"/>
      <c r="J12" s="299"/>
      <c r="K12" s="295"/>
    </row>
    <row r="13" spans="2:11" ht="15" customHeight="1" x14ac:dyDescent="0.3">
      <c r="B13" s="297"/>
      <c r="C13" s="299"/>
      <c r="D13" s="418" t="s">
        <v>1614</v>
      </c>
      <c r="E13" s="418"/>
      <c r="F13" s="418"/>
      <c r="G13" s="418"/>
      <c r="H13" s="418"/>
      <c r="I13" s="418"/>
      <c r="J13" s="418"/>
      <c r="K13" s="295"/>
    </row>
    <row r="14" spans="2:11" ht="15" customHeight="1" x14ac:dyDescent="0.3">
      <c r="B14" s="297"/>
      <c r="C14" s="299"/>
      <c r="D14" s="418" t="s">
        <v>1615</v>
      </c>
      <c r="E14" s="418"/>
      <c r="F14" s="418"/>
      <c r="G14" s="418"/>
      <c r="H14" s="418"/>
      <c r="I14" s="418"/>
      <c r="J14" s="418"/>
      <c r="K14" s="295"/>
    </row>
    <row r="15" spans="2:11" ht="15" customHeight="1" x14ac:dyDescent="0.3">
      <c r="B15" s="297"/>
      <c r="C15" s="299"/>
      <c r="D15" s="418" t="s">
        <v>1616</v>
      </c>
      <c r="E15" s="418"/>
      <c r="F15" s="418"/>
      <c r="G15" s="418"/>
      <c r="H15" s="418"/>
      <c r="I15" s="418"/>
      <c r="J15" s="418"/>
      <c r="K15" s="295"/>
    </row>
    <row r="16" spans="2:11" ht="15" customHeight="1" x14ac:dyDescent="0.3">
      <c r="B16" s="297"/>
      <c r="C16" s="299"/>
      <c r="D16" s="299"/>
      <c r="E16" s="300" t="s">
        <v>85</v>
      </c>
      <c r="F16" s="418" t="s">
        <v>1617</v>
      </c>
      <c r="G16" s="418"/>
      <c r="H16" s="418"/>
      <c r="I16" s="418"/>
      <c r="J16" s="418"/>
      <c r="K16" s="295"/>
    </row>
    <row r="17" spans="2:11" ht="15" customHeight="1" x14ac:dyDescent="0.3">
      <c r="B17" s="297"/>
      <c r="C17" s="299"/>
      <c r="D17" s="299"/>
      <c r="E17" s="300" t="s">
        <v>1618</v>
      </c>
      <c r="F17" s="418" t="s">
        <v>1619</v>
      </c>
      <c r="G17" s="418"/>
      <c r="H17" s="418"/>
      <c r="I17" s="418"/>
      <c r="J17" s="418"/>
      <c r="K17" s="295"/>
    </row>
    <row r="18" spans="2:11" ht="15" customHeight="1" x14ac:dyDescent="0.3">
      <c r="B18" s="297"/>
      <c r="C18" s="299"/>
      <c r="D18" s="299"/>
      <c r="E18" s="300" t="s">
        <v>1620</v>
      </c>
      <c r="F18" s="418" t="s">
        <v>1621</v>
      </c>
      <c r="G18" s="418"/>
      <c r="H18" s="418"/>
      <c r="I18" s="418"/>
      <c r="J18" s="418"/>
      <c r="K18" s="295"/>
    </row>
    <row r="19" spans="2:11" ht="15" customHeight="1" x14ac:dyDescent="0.3">
      <c r="B19" s="297"/>
      <c r="C19" s="299"/>
      <c r="D19" s="299"/>
      <c r="E19" s="300" t="s">
        <v>1622</v>
      </c>
      <c r="F19" s="418" t="s">
        <v>96</v>
      </c>
      <c r="G19" s="418"/>
      <c r="H19" s="418"/>
      <c r="I19" s="418"/>
      <c r="J19" s="418"/>
      <c r="K19" s="295"/>
    </row>
    <row r="20" spans="2:11" ht="15" customHeight="1" x14ac:dyDescent="0.3">
      <c r="B20" s="297"/>
      <c r="C20" s="299"/>
      <c r="D20" s="299"/>
      <c r="E20" s="300" t="s">
        <v>1623</v>
      </c>
      <c r="F20" s="418" t="s">
        <v>1624</v>
      </c>
      <c r="G20" s="418"/>
      <c r="H20" s="418"/>
      <c r="I20" s="418"/>
      <c r="J20" s="418"/>
      <c r="K20" s="295"/>
    </row>
    <row r="21" spans="2:11" ht="15" customHeight="1" x14ac:dyDescent="0.3">
      <c r="B21" s="297"/>
      <c r="C21" s="299"/>
      <c r="D21" s="299"/>
      <c r="E21" s="300" t="s">
        <v>89</v>
      </c>
      <c r="F21" s="418" t="s">
        <v>1625</v>
      </c>
      <c r="G21" s="418"/>
      <c r="H21" s="418"/>
      <c r="I21" s="418"/>
      <c r="J21" s="418"/>
      <c r="K21" s="295"/>
    </row>
    <row r="22" spans="2:11" ht="12.75" customHeight="1" x14ac:dyDescent="0.3">
      <c r="B22" s="297"/>
      <c r="C22" s="299"/>
      <c r="D22" s="299"/>
      <c r="E22" s="299"/>
      <c r="F22" s="299"/>
      <c r="G22" s="299"/>
      <c r="H22" s="299"/>
      <c r="I22" s="299"/>
      <c r="J22" s="299"/>
      <c r="K22" s="295"/>
    </row>
    <row r="23" spans="2:11" ht="15" customHeight="1" x14ac:dyDescent="0.3">
      <c r="B23" s="297"/>
      <c r="C23" s="418" t="s">
        <v>1626</v>
      </c>
      <c r="D23" s="418"/>
      <c r="E23" s="418"/>
      <c r="F23" s="418"/>
      <c r="G23" s="418"/>
      <c r="H23" s="418"/>
      <c r="I23" s="418"/>
      <c r="J23" s="418"/>
      <c r="K23" s="295"/>
    </row>
    <row r="24" spans="2:11" ht="15" customHeight="1" x14ac:dyDescent="0.3">
      <c r="B24" s="297"/>
      <c r="C24" s="418" t="s">
        <v>1627</v>
      </c>
      <c r="D24" s="418"/>
      <c r="E24" s="418"/>
      <c r="F24" s="418"/>
      <c r="G24" s="418"/>
      <c r="H24" s="418"/>
      <c r="I24" s="418"/>
      <c r="J24" s="418"/>
      <c r="K24" s="295"/>
    </row>
    <row r="25" spans="2:11" ht="15" customHeight="1" x14ac:dyDescent="0.3">
      <c r="B25" s="297"/>
      <c r="C25" s="298"/>
      <c r="D25" s="418" t="s">
        <v>1628</v>
      </c>
      <c r="E25" s="418"/>
      <c r="F25" s="418"/>
      <c r="G25" s="418"/>
      <c r="H25" s="418"/>
      <c r="I25" s="418"/>
      <c r="J25" s="418"/>
      <c r="K25" s="295"/>
    </row>
    <row r="26" spans="2:11" ht="15" customHeight="1" x14ac:dyDescent="0.3">
      <c r="B26" s="297"/>
      <c r="C26" s="299"/>
      <c r="D26" s="418" t="s">
        <v>1629</v>
      </c>
      <c r="E26" s="418"/>
      <c r="F26" s="418"/>
      <c r="G26" s="418"/>
      <c r="H26" s="418"/>
      <c r="I26" s="418"/>
      <c r="J26" s="418"/>
      <c r="K26" s="295"/>
    </row>
    <row r="27" spans="2:11" ht="12.75" customHeight="1" x14ac:dyDescent="0.3">
      <c r="B27" s="297"/>
      <c r="C27" s="299"/>
      <c r="D27" s="299"/>
      <c r="E27" s="299"/>
      <c r="F27" s="299"/>
      <c r="G27" s="299"/>
      <c r="H27" s="299"/>
      <c r="I27" s="299"/>
      <c r="J27" s="299"/>
      <c r="K27" s="295"/>
    </row>
    <row r="28" spans="2:11" ht="15" customHeight="1" x14ac:dyDescent="0.3">
      <c r="B28" s="297"/>
      <c r="C28" s="299"/>
      <c r="D28" s="418" t="s">
        <v>1630</v>
      </c>
      <c r="E28" s="418"/>
      <c r="F28" s="418"/>
      <c r="G28" s="418"/>
      <c r="H28" s="418"/>
      <c r="I28" s="418"/>
      <c r="J28" s="418"/>
      <c r="K28" s="295"/>
    </row>
    <row r="29" spans="2:11" ht="15" customHeight="1" x14ac:dyDescent="0.3">
      <c r="B29" s="297"/>
      <c r="C29" s="299"/>
      <c r="D29" s="418" t="s">
        <v>1631</v>
      </c>
      <c r="E29" s="418"/>
      <c r="F29" s="418"/>
      <c r="G29" s="418"/>
      <c r="H29" s="418"/>
      <c r="I29" s="418"/>
      <c r="J29" s="418"/>
      <c r="K29" s="295"/>
    </row>
    <row r="30" spans="2:11" ht="12.75" customHeight="1" x14ac:dyDescent="0.3">
      <c r="B30" s="297"/>
      <c r="C30" s="299"/>
      <c r="D30" s="299"/>
      <c r="E30" s="299"/>
      <c r="F30" s="299"/>
      <c r="G30" s="299"/>
      <c r="H30" s="299"/>
      <c r="I30" s="299"/>
      <c r="J30" s="299"/>
      <c r="K30" s="295"/>
    </row>
    <row r="31" spans="2:11" ht="15" customHeight="1" x14ac:dyDescent="0.3">
      <c r="B31" s="297"/>
      <c r="C31" s="299"/>
      <c r="D31" s="418" t="s">
        <v>1632</v>
      </c>
      <c r="E31" s="418"/>
      <c r="F31" s="418"/>
      <c r="G31" s="418"/>
      <c r="H31" s="418"/>
      <c r="I31" s="418"/>
      <c r="J31" s="418"/>
      <c r="K31" s="295"/>
    </row>
    <row r="32" spans="2:11" ht="15" customHeight="1" x14ac:dyDescent="0.3">
      <c r="B32" s="297"/>
      <c r="C32" s="299"/>
      <c r="D32" s="418" t="s">
        <v>1633</v>
      </c>
      <c r="E32" s="418"/>
      <c r="F32" s="418"/>
      <c r="G32" s="418"/>
      <c r="H32" s="418"/>
      <c r="I32" s="418"/>
      <c r="J32" s="418"/>
      <c r="K32" s="295"/>
    </row>
    <row r="33" spans="2:11" ht="15" customHeight="1" x14ac:dyDescent="0.3">
      <c r="B33" s="297"/>
      <c r="C33" s="299"/>
      <c r="D33" s="418" t="s">
        <v>1634</v>
      </c>
      <c r="E33" s="418"/>
      <c r="F33" s="418"/>
      <c r="G33" s="418"/>
      <c r="H33" s="418"/>
      <c r="I33" s="418"/>
      <c r="J33" s="418"/>
      <c r="K33" s="295"/>
    </row>
    <row r="34" spans="2:11" ht="15" customHeight="1" x14ac:dyDescent="0.3">
      <c r="B34" s="297"/>
      <c r="C34" s="299"/>
      <c r="D34" s="298"/>
      <c r="E34" s="301" t="s">
        <v>136</v>
      </c>
      <c r="F34" s="298"/>
      <c r="G34" s="418" t="s">
        <v>1635</v>
      </c>
      <c r="H34" s="418"/>
      <c r="I34" s="418"/>
      <c r="J34" s="418"/>
      <c r="K34" s="295"/>
    </row>
    <row r="35" spans="2:11" ht="30.75" customHeight="1" x14ac:dyDescent="0.3">
      <c r="B35" s="297"/>
      <c r="C35" s="299"/>
      <c r="D35" s="298"/>
      <c r="E35" s="301" t="s">
        <v>1636</v>
      </c>
      <c r="F35" s="298"/>
      <c r="G35" s="418" t="s">
        <v>1637</v>
      </c>
      <c r="H35" s="418"/>
      <c r="I35" s="418"/>
      <c r="J35" s="418"/>
      <c r="K35" s="295"/>
    </row>
    <row r="36" spans="2:11" ht="15" customHeight="1" x14ac:dyDescent="0.3">
      <c r="B36" s="297"/>
      <c r="C36" s="299"/>
      <c r="D36" s="298"/>
      <c r="E36" s="301" t="s">
        <v>59</v>
      </c>
      <c r="F36" s="298"/>
      <c r="G36" s="418" t="s">
        <v>1638</v>
      </c>
      <c r="H36" s="418"/>
      <c r="I36" s="418"/>
      <c r="J36" s="418"/>
      <c r="K36" s="295"/>
    </row>
    <row r="37" spans="2:11" ht="15" customHeight="1" x14ac:dyDescent="0.3">
      <c r="B37" s="297"/>
      <c r="C37" s="299"/>
      <c r="D37" s="298"/>
      <c r="E37" s="301" t="s">
        <v>137</v>
      </c>
      <c r="F37" s="298"/>
      <c r="G37" s="418" t="s">
        <v>1639</v>
      </c>
      <c r="H37" s="418"/>
      <c r="I37" s="418"/>
      <c r="J37" s="418"/>
      <c r="K37" s="295"/>
    </row>
    <row r="38" spans="2:11" ht="15" customHeight="1" x14ac:dyDescent="0.3">
      <c r="B38" s="297"/>
      <c r="C38" s="299"/>
      <c r="D38" s="298"/>
      <c r="E38" s="301" t="s">
        <v>138</v>
      </c>
      <c r="F38" s="298"/>
      <c r="G38" s="418" t="s">
        <v>1640</v>
      </c>
      <c r="H38" s="418"/>
      <c r="I38" s="418"/>
      <c r="J38" s="418"/>
      <c r="K38" s="295"/>
    </row>
    <row r="39" spans="2:11" ht="15" customHeight="1" x14ac:dyDescent="0.3">
      <c r="B39" s="297"/>
      <c r="C39" s="299"/>
      <c r="D39" s="298"/>
      <c r="E39" s="301" t="s">
        <v>139</v>
      </c>
      <c r="F39" s="298"/>
      <c r="G39" s="418" t="s">
        <v>1641</v>
      </c>
      <c r="H39" s="418"/>
      <c r="I39" s="418"/>
      <c r="J39" s="418"/>
      <c r="K39" s="295"/>
    </row>
    <row r="40" spans="2:11" ht="15" customHeight="1" x14ac:dyDescent="0.3">
      <c r="B40" s="297"/>
      <c r="C40" s="299"/>
      <c r="D40" s="298"/>
      <c r="E40" s="301" t="s">
        <v>1642</v>
      </c>
      <c r="F40" s="298"/>
      <c r="G40" s="418" t="s">
        <v>1643</v>
      </c>
      <c r="H40" s="418"/>
      <c r="I40" s="418"/>
      <c r="J40" s="418"/>
      <c r="K40" s="295"/>
    </row>
    <row r="41" spans="2:11" ht="15" customHeight="1" x14ac:dyDescent="0.3">
      <c r="B41" s="297"/>
      <c r="C41" s="299"/>
      <c r="D41" s="298"/>
      <c r="E41" s="301"/>
      <c r="F41" s="298"/>
      <c r="G41" s="418" t="s">
        <v>1644</v>
      </c>
      <c r="H41" s="418"/>
      <c r="I41" s="418"/>
      <c r="J41" s="418"/>
      <c r="K41" s="295"/>
    </row>
    <row r="42" spans="2:11" ht="15" customHeight="1" x14ac:dyDescent="0.3">
      <c r="B42" s="297"/>
      <c r="C42" s="299"/>
      <c r="D42" s="298"/>
      <c r="E42" s="301" t="s">
        <v>1645</v>
      </c>
      <c r="F42" s="298"/>
      <c r="G42" s="418" t="s">
        <v>1646</v>
      </c>
      <c r="H42" s="418"/>
      <c r="I42" s="418"/>
      <c r="J42" s="418"/>
      <c r="K42" s="295"/>
    </row>
    <row r="43" spans="2:11" ht="15" customHeight="1" x14ac:dyDescent="0.3">
      <c r="B43" s="297"/>
      <c r="C43" s="299"/>
      <c r="D43" s="298"/>
      <c r="E43" s="301" t="s">
        <v>141</v>
      </c>
      <c r="F43" s="298"/>
      <c r="G43" s="418" t="s">
        <v>1647</v>
      </c>
      <c r="H43" s="418"/>
      <c r="I43" s="418"/>
      <c r="J43" s="418"/>
      <c r="K43" s="295"/>
    </row>
    <row r="44" spans="2:11" ht="12.75" customHeight="1" x14ac:dyDescent="0.3">
      <c r="B44" s="297"/>
      <c r="C44" s="299"/>
      <c r="D44" s="298"/>
      <c r="E44" s="298"/>
      <c r="F44" s="298"/>
      <c r="G44" s="298"/>
      <c r="H44" s="298"/>
      <c r="I44" s="298"/>
      <c r="J44" s="298"/>
      <c r="K44" s="295"/>
    </row>
    <row r="45" spans="2:11" ht="15" customHeight="1" x14ac:dyDescent="0.3">
      <c r="B45" s="297"/>
      <c r="C45" s="299"/>
      <c r="D45" s="418" t="s">
        <v>1648</v>
      </c>
      <c r="E45" s="418"/>
      <c r="F45" s="418"/>
      <c r="G45" s="418"/>
      <c r="H45" s="418"/>
      <c r="I45" s="418"/>
      <c r="J45" s="418"/>
      <c r="K45" s="295"/>
    </row>
    <row r="46" spans="2:11" ht="15" customHeight="1" x14ac:dyDescent="0.3">
      <c r="B46" s="297"/>
      <c r="C46" s="299"/>
      <c r="D46" s="299"/>
      <c r="E46" s="418" t="s">
        <v>1649</v>
      </c>
      <c r="F46" s="418"/>
      <c r="G46" s="418"/>
      <c r="H46" s="418"/>
      <c r="I46" s="418"/>
      <c r="J46" s="418"/>
      <c r="K46" s="295"/>
    </row>
    <row r="47" spans="2:11" ht="15" customHeight="1" x14ac:dyDescent="0.3">
      <c r="B47" s="297"/>
      <c r="C47" s="299"/>
      <c r="D47" s="299"/>
      <c r="E47" s="418" t="s">
        <v>1650</v>
      </c>
      <c r="F47" s="418"/>
      <c r="G47" s="418"/>
      <c r="H47" s="418"/>
      <c r="I47" s="418"/>
      <c r="J47" s="418"/>
      <c r="K47" s="295"/>
    </row>
    <row r="48" spans="2:11" ht="15" customHeight="1" x14ac:dyDescent="0.3">
      <c r="B48" s="297"/>
      <c r="C48" s="299"/>
      <c r="D48" s="299"/>
      <c r="E48" s="418" t="s">
        <v>1651</v>
      </c>
      <c r="F48" s="418"/>
      <c r="G48" s="418"/>
      <c r="H48" s="418"/>
      <c r="I48" s="418"/>
      <c r="J48" s="418"/>
      <c r="K48" s="295"/>
    </row>
    <row r="49" spans="2:11" ht="15" customHeight="1" x14ac:dyDescent="0.3">
      <c r="B49" s="297"/>
      <c r="C49" s="299"/>
      <c r="D49" s="418" t="s">
        <v>1652</v>
      </c>
      <c r="E49" s="418"/>
      <c r="F49" s="418"/>
      <c r="G49" s="418"/>
      <c r="H49" s="418"/>
      <c r="I49" s="418"/>
      <c r="J49" s="418"/>
      <c r="K49" s="295"/>
    </row>
    <row r="50" spans="2:11" ht="25.5" customHeight="1" x14ac:dyDescent="0.3">
      <c r="B50" s="294"/>
      <c r="C50" s="421" t="s">
        <v>1653</v>
      </c>
      <c r="D50" s="421"/>
      <c r="E50" s="421"/>
      <c r="F50" s="421"/>
      <c r="G50" s="421"/>
      <c r="H50" s="421"/>
      <c r="I50" s="421"/>
      <c r="J50" s="421"/>
      <c r="K50" s="295"/>
    </row>
    <row r="51" spans="2:11" ht="5.25" customHeight="1" x14ac:dyDescent="0.3">
      <c r="B51" s="294"/>
      <c r="C51" s="296"/>
      <c r="D51" s="296"/>
      <c r="E51" s="296"/>
      <c r="F51" s="296"/>
      <c r="G51" s="296"/>
      <c r="H51" s="296"/>
      <c r="I51" s="296"/>
      <c r="J51" s="296"/>
      <c r="K51" s="295"/>
    </row>
    <row r="52" spans="2:11" ht="15" customHeight="1" x14ac:dyDescent="0.3">
      <c r="B52" s="294"/>
      <c r="C52" s="418" t="s">
        <v>1654</v>
      </c>
      <c r="D52" s="418"/>
      <c r="E52" s="418"/>
      <c r="F52" s="418"/>
      <c r="G52" s="418"/>
      <c r="H52" s="418"/>
      <c r="I52" s="418"/>
      <c r="J52" s="418"/>
      <c r="K52" s="295"/>
    </row>
    <row r="53" spans="2:11" ht="15" customHeight="1" x14ac:dyDescent="0.3">
      <c r="B53" s="294"/>
      <c r="C53" s="418" t="s">
        <v>1655</v>
      </c>
      <c r="D53" s="418"/>
      <c r="E53" s="418"/>
      <c r="F53" s="418"/>
      <c r="G53" s="418"/>
      <c r="H53" s="418"/>
      <c r="I53" s="418"/>
      <c r="J53" s="418"/>
      <c r="K53" s="295"/>
    </row>
    <row r="54" spans="2:11" ht="12.75" customHeight="1" x14ac:dyDescent="0.3">
      <c r="B54" s="294"/>
      <c r="C54" s="298"/>
      <c r="D54" s="298"/>
      <c r="E54" s="298"/>
      <c r="F54" s="298"/>
      <c r="G54" s="298"/>
      <c r="H54" s="298"/>
      <c r="I54" s="298"/>
      <c r="J54" s="298"/>
      <c r="K54" s="295"/>
    </row>
    <row r="55" spans="2:11" ht="15" customHeight="1" x14ac:dyDescent="0.3">
      <c r="B55" s="294"/>
      <c r="C55" s="418" t="s">
        <v>1656</v>
      </c>
      <c r="D55" s="418"/>
      <c r="E55" s="418"/>
      <c r="F55" s="418"/>
      <c r="G55" s="418"/>
      <c r="H55" s="418"/>
      <c r="I55" s="418"/>
      <c r="J55" s="418"/>
      <c r="K55" s="295"/>
    </row>
    <row r="56" spans="2:11" ht="15" customHeight="1" x14ac:dyDescent="0.3">
      <c r="B56" s="294"/>
      <c r="C56" s="299"/>
      <c r="D56" s="418" t="s">
        <v>1657</v>
      </c>
      <c r="E56" s="418"/>
      <c r="F56" s="418"/>
      <c r="G56" s="418"/>
      <c r="H56" s="418"/>
      <c r="I56" s="418"/>
      <c r="J56" s="418"/>
      <c r="K56" s="295"/>
    </row>
    <row r="57" spans="2:11" ht="15" customHeight="1" x14ac:dyDescent="0.3">
      <c r="B57" s="294"/>
      <c r="C57" s="299"/>
      <c r="D57" s="418" t="s">
        <v>1658</v>
      </c>
      <c r="E57" s="418"/>
      <c r="F57" s="418"/>
      <c r="G57" s="418"/>
      <c r="H57" s="418"/>
      <c r="I57" s="418"/>
      <c r="J57" s="418"/>
      <c r="K57" s="295"/>
    </row>
    <row r="58" spans="2:11" ht="15" customHeight="1" x14ac:dyDescent="0.3">
      <c r="B58" s="294"/>
      <c r="C58" s="299"/>
      <c r="D58" s="418" t="s">
        <v>1659</v>
      </c>
      <c r="E58" s="418"/>
      <c r="F58" s="418"/>
      <c r="G58" s="418"/>
      <c r="H58" s="418"/>
      <c r="I58" s="418"/>
      <c r="J58" s="418"/>
      <c r="K58" s="295"/>
    </row>
    <row r="59" spans="2:11" ht="15" customHeight="1" x14ac:dyDescent="0.3">
      <c r="B59" s="294"/>
      <c r="C59" s="299"/>
      <c r="D59" s="418" t="s">
        <v>1660</v>
      </c>
      <c r="E59" s="418"/>
      <c r="F59" s="418"/>
      <c r="G59" s="418"/>
      <c r="H59" s="418"/>
      <c r="I59" s="418"/>
      <c r="J59" s="418"/>
      <c r="K59" s="295"/>
    </row>
    <row r="60" spans="2:11" ht="15" customHeight="1" x14ac:dyDescent="0.3">
      <c r="B60" s="294"/>
      <c r="C60" s="299"/>
      <c r="D60" s="420" t="s">
        <v>1661</v>
      </c>
      <c r="E60" s="420"/>
      <c r="F60" s="420"/>
      <c r="G60" s="420"/>
      <c r="H60" s="420"/>
      <c r="I60" s="420"/>
      <c r="J60" s="420"/>
      <c r="K60" s="295"/>
    </row>
    <row r="61" spans="2:11" ht="15" customHeight="1" x14ac:dyDescent="0.3">
      <c r="B61" s="294"/>
      <c r="C61" s="299"/>
      <c r="D61" s="418" t="s">
        <v>1662</v>
      </c>
      <c r="E61" s="418"/>
      <c r="F61" s="418"/>
      <c r="G61" s="418"/>
      <c r="H61" s="418"/>
      <c r="I61" s="418"/>
      <c r="J61" s="418"/>
      <c r="K61" s="295"/>
    </row>
    <row r="62" spans="2:11" ht="12.75" customHeight="1" x14ac:dyDescent="0.3">
      <c r="B62" s="294"/>
      <c r="C62" s="299"/>
      <c r="D62" s="299"/>
      <c r="E62" s="302"/>
      <c r="F62" s="299"/>
      <c r="G62" s="299"/>
      <c r="H62" s="299"/>
      <c r="I62" s="299"/>
      <c r="J62" s="299"/>
      <c r="K62" s="295"/>
    </row>
    <row r="63" spans="2:11" ht="15" customHeight="1" x14ac:dyDescent="0.3">
      <c r="B63" s="294"/>
      <c r="C63" s="299"/>
      <c r="D63" s="418" t="s">
        <v>1663</v>
      </c>
      <c r="E63" s="418"/>
      <c r="F63" s="418"/>
      <c r="G63" s="418"/>
      <c r="H63" s="418"/>
      <c r="I63" s="418"/>
      <c r="J63" s="418"/>
      <c r="K63" s="295"/>
    </row>
    <row r="64" spans="2:11" ht="15" customHeight="1" x14ac:dyDescent="0.3">
      <c r="B64" s="294"/>
      <c r="C64" s="299"/>
      <c r="D64" s="420" t="s">
        <v>1664</v>
      </c>
      <c r="E64" s="420"/>
      <c r="F64" s="420"/>
      <c r="G64" s="420"/>
      <c r="H64" s="420"/>
      <c r="I64" s="420"/>
      <c r="J64" s="420"/>
      <c r="K64" s="295"/>
    </row>
    <row r="65" spans="2:11" ht="15" customHeight="1" x14ac:dyDescent="0.3">
      <c r="B65" s="294"/>
      <c r="C65" s="299"/>
      <c r="D65" s="418" t="s">
        <v>1665</v>
      </c>
      <c r="E65" s="418"/>
      <c r="F65" s="418"/>
      <c r="G65" s="418"/>
      <c r="H65" s="418"/>
      <c r="I65" s="418"/>
      <c r="J65" s="418"/>
      <c r="K65" s="295"/>
    </row>
    <row r="66" spans="2:11" ht="15" customHeight="1" x14ac:dyDescent="0.3">
      <c r="B66" s="294"/>
      <c r="C66" s="299"/>
      <c r="D66" s="418" t="s">
        <v>1666</v>
      </c>
      <c r="E66" s="418"/>
      <c r="F66" s="418"/>
      <c r="G66" s="418"/>
      <c r="H66" s="418"/>
      <c r="I66" s="418"/>
      <c r="J66" s="418"/>
      <c r="K66" s="295"/>
    </row>
    <row r="67" spans="2:11" ht="15" customHeight="1" x14ac:dyDescent="0.3">
      <c r="B67" s="294"/>
      <c r="C67" s="299"/>
      <c r="D67" s="418" t="s">
        <v>1667</v>
      </c>
      <c r="E67" s="418"/>
      <c r="F67" s="418"/>
      <c r="G67" s="418"/>
      <c r="H67" s="418"/>
      <c r="I67" s="418"/>
      <c r="J67" s="418"/>
      <c r="K67" s="295"/>
    </row>
    <row r="68" spans="2:11" ht="15" customHeight="1" x14ac:dyDescent="0.3">
      <c r="B68" s="294"/>
      <c r="C68" s="299"/>
      <c r="D68" s="418" t="s">
        <v>1668</v>
      </c>
      <c r="E68" s="418"/>
      <c r="F68" s="418"/>
      <c r="G68" s="418"/>
      <c r="H68" s="418"/>
      <c r="I68" s="418"/>
      <c r="J68" s="418"/>
      <c r="K68" s="295"/>
    </row>
    <row r="69" spans="2:11" ht="12.75" customHeight="1" x14ac:dyDescent="0.3">
      <c r="B69" s="303"/>
      <c r="C69" s="304"/>
      <c r="D69" s="304"/>
      <c r="E69" s="304"/>
      <c r="F69" s="304"/>
      <c r="G69" s="304"/>
      <c r="H69" s="304"/>
      <c r="I69" s="304"/>
      <c r="J69" s="304"/>
      <c r="K69" s="305"/>
    </row>
    <row r="70" spans="2:11" ht="18.75" customHeight="1" x14ac:dyDescent="0.3">
      <c r="B70" s="306"/>
      <c r="C70" s="306"/>
      <c r="D70" s="306"/>
      <c r="E70" s="306"/>
      <c r="F70" s="306"/>
      <c r="G70" s="306"/>
      <c r="H70" s="306"/>
      <c r="I70" s="306"/>
      <c r="J70" s="306"/>
      <c r="K70" s="307"/>
    </row>
    <row r="71" spans="2:11" ht="18.75" customHeight="1" x14ac:dyDescent="0.3">
      <c r="B71" s="307"/>
      <c r="C71" s="307"/>
      <c r="D71" s="307"/>
      <c r="E71" s="307"/>
      <c r="F71" s="307"/>
      <c r="G71" s="307"/>
      <c r="H71" s="307"/>
      <c r="I71" s="307"/>
      <c r="J71" s="307"/>
      <c r="K71" s="307"/>
    </row>
    <row r="72" spans="2:11" ht="7.5" customHeight="1" x14ac:dyDescent="0.3">
      <c r="B72" s="308"/>
      <c r="C72" s="309"/>
      <c r="D72" s="309"/>
      <c r="E72" s="309"/>
      <c r="F72" s="309"/>
      <c r="G72" s="309"/>
      <c r="H72" s="309"/>
      <c r="I72" s="309"/>
      <c r="J72" s="309"/>
      <c r="K72" s="310"/>
    </row>
    <row r="73" spans="2:11" ht="45" customHeight="1" x14ac:dyDescent="0.3">
      <c r="B73" s="311"/>
      <c r="C73" s="419" t="s">
        <v>1606</v>
      </c>
      <c r="D73" s="419"/>
      <c r="E73" s="419"/>
      <c r="F73" s="419"/>
      <c r="G73" s="419"/>
      <c r="H73" s="419"/>
      <c r="I73" s="419"/>
      <c r="J73" s="419"/>
      <c r="K73" s="312"/>
    </row>
    <row r="74" spans="2:11" ht="17.25" customHeight="1" x14ac:dyDescent="0.3">
      <c r="B74" s="311"/>
      <c r="C74" s="313" t="s">
        <v>1669</v>
      </c>
      <c r="D74" s="313"/>
      <c r="E74" s="313"/>
      <c r="F74" s="313" t="s">
        <v>1670</v>
      </c>
      <c r="G74" s="314"/>
      <c r="H74" s="313" t="s">
        <v>137</v>
      </c>
      <c r="I74" s="313" t="s">
        <v>63</v>
      </c>
      <c r="J74" s="313" t="s">
        <v>1671</v>
      </c>
      <c r="K74" s="312"/>
    </row>
    <row r="75" spans="2:11" ht="17.25" customHeight="1" x14ac:dyDescent="0.3">
      <c r="B75" s="311"/>
      <c r="C75" s="315" t="s">
        <v>1672</v>
      </c>
      <c r="D75" s="315"/>
      <c r="E75" s="315"/>
      <c r="F75" s="316" t="s">
        <v>1673</v>
      </c>
      <c r="G75" s="317"/>
      <c r="H75" s="315"/>
      <c r="I75" s="315"/>
      <c r="J75" s="315" t="s">
        <v>1674</v>
      </c>
      <c r="K75" s="312"/>
    </row>
    <row r="76" spans="2:11" ht="5.25" customHeight="1" x14ac:dyDescent="0.3">
      <c r="B76" s="311"/>
      <c r="C76" s="318"/>
      <c r="D76" s="318"/>
      <c r="E76" s="318"/>
      <c r="F76" s="318"/>
      <c r="G76" s="319"/>
      <c r="H76" s="318"/>
      <c r="I76" s="318"/>
      <c r="J76" s="318"/>
      <c r="K76" s="312"/>
    </row>
    <row r="77" spans="2:11" ht="15" customHeight="1" x14ac:dyDescent="0.3">
      <c r="B77" s="311"/>
      <c r="C77" s="301" t="s">
        <v>59</v>
      </c>
      <c r="D77" s="318"/>
      <c r="E77" s="318"/>
      <c r="F77" s="320" t="s">
        <v>1675</v>
      </c>
      <c r="G77" s="319"/>
      <c r="H77" s="301" t="s">
        <v>1676</v>
      </c>
      <c r="I77" s="301" t="s">
        <v>1677</v>
      </c>
      <c r="J77" s="301">
        <v>20</v>
      </c>
      <c r="K77" s="312"/>
    </row>
    <row r="78" spans="2:11" ht="15" customHeight="1" x14ac:dyDescent="0.3">
      <c r="B78" s="311"/>
      <c r="C78" s="301" t="s">
        <v>1678</v>
      </c>
      <c r="D78" s="301"/>
      <c r="E78" s="301"/>
      <c r="F78" s="320" t="s">
        <v>1675</v>
      </c>
      <c r="G78" s="319"/>
      <c r="H78" s="301" t="s">
        <v>1679</v>
      </c>
      <c r="I78" s="301" t="s">
        <v>1677</v>
      </c>
      <c r="J78" s="301">
        <v>120</v>
      </c>
      <c r="K78" s="312"/>
    </row>
    <row r="79" spans="2:11" ht="15" customHeight="1" x14ac:dyDescent="0.3">
      <c r="B79" s="321"/>
      <c r="C79" s="301" t="s">
        <v>1680</v>
      </c>
      <c r="D79" s="301"/>
      <c r="E79" s="301"/>
      <c r="F79" s="320" t="s">
        <v>1681</v>
      </c>
      <c r="G79" s="319"/>
      <c r="H79" s="301" t="s">
        <v>1682</v>
      </c>
      <c r="I79" s="301" t="s">
        <v>1677</v>
      </c>
      <c r="J79" s="301">
        <v>50</v>
      </c>
      <c r="K79" s="312"/>
    </row>
    <row r="80" spans="2:11" ht="15" customHeight="1" x14ac:dyDescent="0.3">
      <c r="B80" s="321"/>
      <c r="C80" s="301" t="s">
        <v>1683</v>
      </c>
      <c r="D80" s="301"/>
      <c r="E80" s="301"/>
      <c r="F80" s="320" t="s">
        <v>1675</v>
      </c>
      <c r="G80" s="319"/>
      <c r="H80" s="301" t="s">
        <v>1684</v>
      </c>
      <c r="I80" s="301" t="s">
        <v>1685</v>
      </c>
      <c r="J80" s="301"/>
      <c r="K80" s="312"/>
    </row>
    <row r="81" spans="2:11" ht="15" customHeight="1" x14ac:dyDescent="0.3">
      <c r="B81" s="321"/>
      <c r="C81" s="322" t="s">
        <v>1686</v>
      </c>
      <c r="D81" s="322"/>
      <c r="E81" s="322"/>
      <c r="F81" s="323" t="s">
        <v>1681</v>
      </c>
      <c r="G81" s="322"/>
      <c r="H81" s="322" t="s">
        <v>1687</v>
      </c>
      <c r="I81" s="322" t="s">
        <v>1677</v>
      </c>
      <c r="J81" s="322">
        <v>15</v>
      </c>
      <c r="K81" s="312"/>
    </row>
    <row r="82" spans="2:11" ht="15" customHeight="1" x14ac:dyDescent="0.3">
      <c r="B82" s="321"/>
      <c r="C82" s="322" t="s">
        <v>1688</v>
      </c>
      <c r="D82" s="322"/>
      <c r="E82" s="322"/>
      <c r="F82" s="323" t="s">
        <v>1681</v>
      </c>
      <c r="G82" s="322"/>
      <c r="H82" s="322" t="s">
        <v>1689</v>
      </c>
      <c r="I82" s="322" t="s">
        <v>1677</v>
      </c>
      <c r="J82" s="322">
        <v>15</v>
      </c>
      <c r="K82" s="312"/>
    </row>
    <row r="83" spans="2:11" ht="15" customHeight="1" x14ac:dyDescent="0.3">
      <c r="B83" s="321"/>
      <c r="C83" s="322" t="s">
        <v>1690</v>
      </c>
      <c r="D83" s="322"/>
      <c r="E83" s="322"/>
      <c r="F83" s="323" t="s">
        <v>1681</v>
      </c>
      <c r="G83" s="322"/>
      <c r="H83" s="322" t="s">
        <v>1691</v>
      </c>
      <c r="I83" s="322" t="s">
        <v>1677</v>
      </c>
      <c r="J83" s="322">
        <v>20</v>
      </c>
      <c r="K83" s="312"/>
    </row>
    <row r="84" spans="2:11" ht="15" customHeight="1" x14ac:dyDescent="0.3">
      <c r="B84" s="321"/>
      <c r="C84" s="322" t="s">
        <v>1692</v>
      </c>
      <c r="D84" s="322"/>
      <c r="E84" s="322"/>
      <c r="F84" s="323" t="s">
        <v>1681</v>
      </c>
      <c r="G84" s="322"/>
      <c r="H84" s="322" t="s">
        <v>1693</v>
      </c>
      <c r="I84" s="322" t="s">
        <v>1677</v>
      </c>
      <c r="J84" s="322">
        <v>20</v>
      </c>
      <c r="K84" s="312"/>
    </row>
    <row r="85" spans="2:11" ht="15" customHeight="1" x14ac:dyDescent="0.3">
      <c r="B85" s="321"/>
      <c r="C85" s="301" t="s">
        <v>1694</v>
      </c>
      <c r="D85" s="301"/>
      <c r="E85" s="301"/>
      <c r="F85" s="320" t="s">
        <v>1681</v>
      </c>
      <c r="G85" s="319"/>
      <c r="H85" s="301" t="s">
        <v>1695</v>
      </c>
      <c r="I85" s="301" t="s">
        <v>1677</v>
      </c>
      <c r="J85" s="301">
        <v>50</v>
      </c>
      <c r="K85" s="312"/>
    </row>
    <row r="86" spans="2:11" ht="15" customHeight="1" x14ac:dyDescent="0.3">
      <c r="B86" s="321"/>
      <c r="C86" s="301" t="s">
        <v>1696</v>
      </c>
      <c r="D86" s="301"/>
      <c r="E86" s="301"/>
      <c r="F86" s="320" t="s">
        <v>1681</v>
      </c>
      <c r="G86" s="319"/>
      <c r="H86" s="301" t="s">
        <v>1697</v>
      </c>
      <c r="I86" s="301" t="s">
        <v>1677</v>
      </c>
      <c r="J86" s="301">
        <v>20</v>
      </c>
      <c r="K86" s="312"/>
    </row>
    <row r="87" spans="2:11" ht="15" customHeight="1" x14ac:dyDescent="0.3">
      <c r="B87" s="321"/>
      <c r="C87" s="301" t="s">
        <v>1698</v>
      </c>
      <c r="D87" s="301"/>
      <c r="E87" s="301"/>
      <c r="F87" s="320" t="s">
        <v>1681</v>
      </c>
      <c r="G87" s="319"/>
      <c r="H87" s="301" t="s">
        <v>1699</v>
      </c>
      <c r="I87" s="301" t="s">
        <v>1677</v>
      </c>
      <c r="J87" s="301">
        <v>20</v>
      </c>
      <c r="K87" s="312"/>
    </row>
    <row r="88" spans="2:11" ht="15" customHeight="1" x14ac:dyDescent="0.3">
      <c r="B88" s="321"/>
      <c r="C88" s="301" t="s">
        <v>1700</v>
      </c>
      <c r="D88" s="301"/>
      <c r="E88" s="301"/>
      <c r="F88" s="320" t="s">
        <v>1681</v>
      </c>
      <c r="G88" s="319"/>
      <c r="H88" s="301" t="s">
        <v>1701</v>
      </c>
      <c r="I88" s="301" t="s">
        <v>1677</v>
      </c>
      <c r="J88" s="301">
        <v>50</v>
      </c>
      <c r="K88" s="312"/>
    </row>
    <row r="89" spans="2:11" ht="15" customHeight="1" x14ac:dyDescent="0.3">
      <c r="B89" s="321"/>
      <c r="C89" s="301" t="s">
        <v>1702</v>
      </c>
      <c r="D89" s="301"/>
      <c r="E89" s="301"/>
      <c r="F89" s="320" t="s">
        <v>1681</v>
      </c>
      <c r="G89" s="319"/>
      <c r="H89" s="301" t="s">
        <v>1702</v>
      </c>
      <c r="I89" s="301" t="s">
        <v>1677</v>
      </c>
      <c r="J89" s="301">
        <v>50</v>
      </c>
      <c r="K89" s="312"/>
    </row>
    <row r="90" spans="2:11" ht="15" customHeight="1" x14ac:dyDescent="0.3">
      <c r="B90" s="321"/>
      <c r="C90" s="301" t="s">
        <v>142</v>
      </c>
      <c r="D90" s="301"/>
      <c r="E90" s="301"/>
      <c r="F90" s="320" t="s">
        <v>1681</v>
      </c>
      <c r="G90" s="319"/>
      <c r="H90" s="301" t="s">
        <v>1703</v>
      </c>
      <c r="I90" s="301" t="s">
        <v>1677</v>
      </c>
      <c r="J90" s="301">
        <v>255</v>
      </c>
      <c r="K90" s="312"/>
    </row>
    <row r="91" spans="2:11" ht="15" customHeight="1" x14ac:dyDescent="0.3">
      <c r="B91" s="321"/>
      <c r="C91" s="301" t="s">
        <v>1704</v>
      </c>
      <c r="D91" s="301"/>
      <c r="E91" s="301"/>
      <c r="F91" s="320" t="s">
        <v>1675</v>
      </c>
      <c r="G91" s="319"/>
      <c r="H91" s="301" t="s">
        <v>1705</v>
      </c>
      <c r="I91" s="301" t="s">
        <v>1706</v>
      </c>
      <c r="J91" s="301"/>
      <c r="K91" s="312"/>
    </row>
    <row r="92" spans="2:11" ht="15" customHeight="1" x14ac:dyDescent="0.3">
      <c r="B92" s="321"/>
      <c r="C92" s="301" t="s">
        <v>1707</v>
      </c>
      <c r="D92" s="301"/>
      <c r="E92" s="301"/>
      <c r="F92" s="320" t="s">
        <v>1675</v>
      </c>
      <c r="G92" s="319"/>
      <c r="H92" s="301" t="s">
        <v>1708</v>
      </c>
      <c r="I92" s="301" t="s">
        <v>1709</v>
      </c>
      <c r="J92" s="301"/>
      <c r="K92" s="312"/>
    </row>
    <row r="93" spans="2:11" ht="15" customHeight="1" x14ac:dyDescent="0.3">
      <c r="B93" s="321"/>
      <c r="C93" s="301" t="s">
        <v>1710</v>
      </c>
      <c r="D93" s="301"/>
      <c r="E93" s="301"/>
      <c r="F93" s="320" t="s">
        <v>1675</v>
      </c>
      <c r="G93" s="319"/>
      <c r="H93" s="301" t="s">
        <v>1710</v>
      </c>
      <c r="I93" s="301" t="s">
        <v>1709</v>
      </c>
      <c r="J93" s="301"/>
      <c r="K93" s="312"/>
    </row>
    <row r="94" spans="2:11" ht="15" customHeight="1" x14ac:dyDescent="0.3">
      <c r="B94" s="321"/>
      <c r="C94" s="301" t="s">
        <v>44</v>
      </c>
      <c r="D94" s="301"/>
      <c r="E94" s="301"/>
      <c r="F94" s="320" t="s">
        <v>1675</v>
      </c>
      <c r="G94" s="319"/>
      <c r="H94" s="301" t="s">
        <v>1711</v>
      </c>
      <c r="I94" s="301" t="s">
        <v>1709</v>
      </c>
      <c r="J94" s="301"/>
      <c r="K94" s="312"/>
    </row>
    <row r="95" spans="2:11" ht="15" customHeight="1" x14ac:dyDescent="0.3">
      <c r="B95" s="321"/>
      <c r="C95" s="301" t="s">
        <v>54</v>
      </c>
      <c r="D95" s="301"/>
      <c r="E95" s="301"/>
      <c r="F95" s="320" t="s">
        <v>1675</v>
      </c>
      <c r="G95" s="319"/>
      <c r="H95" s="301" t="s">
        <v>1712</v>
      </c>
      <c r="I95" s="301" t="s">
        <v>1709</v>
      </c>
      <c r="J95" s="301"/>
      <c r="K95" s="312"/>
    </row>
    <row r="96" spans="2:11" ht="15" customHeight="1" x14ac:dyDescent="0.3">
      <c r="B96" s="324"/>
      <c r="C96" s="325"/>
      <c r="D96" s="325"/>
      <c r="E96" s="325"/>
      <c r="F96" s="325"/>
      <c r="G96" s="325"/>
      <c r="H96" s="325"/>
      <c r="I96" s="325"/>
      <c r="J96" s="325"/>
      <c r="K96" s="326"/>
    </row>
    <row r="97" spans="2:11" ht="18.75" customHeight="1" x14ac:dyDescent="0.3">
      <c r="B97" s="327"/>
      <c r="C97" s="328"/>
      <c r="D97" s="328"/>
      <c r="E97" s="328"/>
      <c r="F97" s="328"/>
      <c r="G97" s="328"/>
      <c r="H97" s="328"/>
      <c r="I97" s="328"/>
      <c r="J97" s="328"/>
      <c r="K97" s="327"/>
    </row>
    <row r="98" spans="2:11" ht="18.75" customHeight="1" x14ac:dyDescent="0.3">
      <c r="B98" s="307"/>
      <c r="C98" s="307"/>
      <c r="D98" s="307"/>
      <c r="E98" s="307"/>
      <c r="F98" s="307"/>
      <c r="G98" s="307"/>
      <c r="H98" s="307"/>
      <c r="I98" s="307"/>
      <c r="J98" s="307"/>
      <c r="K98" s="307"/>
    </row>
    <row r="99" spans="2:11" ht="7.5" customHeight="1" x14ac:dyDescent="0.3">
      <c r="B99" s="308"/>
      <c r="C99" s="309"/>
      <c r="D99" s="309"/>
      <c r="E99" s="309"/>
      <c r="F99" s="309"/>
      <c r="G99" s="309"/>
      <c r="H99" s="309"/>
      <c r="I99" s="309"/>
      <c r="J99" s="309"/>
      <c r="K99" s="310"/>
    </row>
    <row r="100" spans="2:11" ht="45" customHeight="1" x14ac:dyDescent="0.3">
      <c r="B100" s="311"/>
      <c r="C100" s="419" t="s">
        <v>1713</v>
      </c>
      <c r="D100" s="419"/>
      <c r="E100" s="419"/>
      <c r="F100" s="419"/>
      <c r="G100" s="419"/>
      <c r="H100" s="419"/>
      <c r="I100" s="419"/>
      <c r="J100" s="419"/>
      <c r="K100" s="312"/>
    </row>
    <row r="101" spans="2:11" ht="17.25" customHeight="1" x14ac:dyDescent="0.3">
      <c r="B101" s="311"/>
      <c r="C101" s="313" t="s">
        <v>1669</v>
      </c>
      <c r="D101" s="313"/>
      <c r="E101" s="313"/>
      <c r="F101" s="313" t="s">
        <v>1670</v>
      </c>
      <c r="G101" s="314"/>
      <c r="H101" s="313" t="s">
        <v>137</v>
      </c>
      <c r="I101" s="313" t="s">
        <v>63</v>
      </c>
      <c r="J101" s="313" t="s">
        <v>1671</v>
      </c>
      <c r="K101" s="312"/>
    </row>
    <row r="102" spans="2:11" ht="17.25" customHeight="1" x14ac:dyDescent="0.3">
      <c r="B102" s="311"/>
      <c r="C102" s="315" t="s">
        <v>1672</v>
      </c>
      <c r="D102" s="315"/>
      <c r="E102" s="315"/>
      <c r="F102" s="316" t="s">
        <v>1673</v>
      </c>
      <c r="G102" s="317"/>
      <c r="H102" s="315"/>
      <c r="I102" s="315"/>
      <c r="J102" s="315" t="s">
        <v>1674</v>
      </c>
      <c r="K102" s="312"/>
    </row>
    <row r="103" spans="2:11" ht="5.25" customHeight="1" x14ac:dyDescent="0.3">
      <c r="B103" s="311"/>
      <c r="C103" s="313"/>
      <c r="D103" s="313"/>
      <c r="E103" s="313"/>
      <c r="F103" s="313"/>
      <c r="G103" s="329"/>
      <c r="H103" s="313"/>
      <c r="I103" s="313"/>
      <c r="J103" s="313"/>
      <c r="K103" s="312"/>
    </row>
    <row r="104" spans="2:11" ht="15" customHeight="1" x14ac:dyDescent="0.3">
      <c r="B104" s="311"/>
      <c r="C104" s="301" t="s">
        <v>59</v>
      </c>
      <c r="D104" s="318"/>
      <c r="E104" s="318"/>
      <c r="F104" s="320" t="s">
        <v>1675</v>
      </c>
      <c r="G104" s="329"/>
      <c r="H104" s="301" t="s">
        <v>1714</v>
      </c>
      <c r="I104" s="301" t="s">
        <v>1677</v>
      </c>
      <c r="J104" s="301">
        <v>20</v>
      </c>
      <c r="K104" s="312"/>
    </row>
    <row r="105" spans="2:11" ht="15" customHeight="1" x14ac:dyDescent="0.3">
      <c r="B105" s="311"/>
      <c r="C105" s="301" t="s">
        <v>1678</v>
      </c>
      <c r="D105" s="301"/>
      <c r="E105" s="301"/>
      <c r="F105" s="320" t="s">
        <v>1675</v>
      </c>
      <c r="G105" s="301"/>
      <c r="H105" s="301" t="s">
        <v>1714</v>
      </c>
      <c r="I105" s="301" t="s">
        <v>1677</v>
      </c>
      <c r="J105" s="301">
        <v>120</v>
      </c>
      <c r="K105" s="312"/>
    </row>
    <row r="106" spans="2:11" ht="15" customHeight="1" x14ac:dyDescent="0.3">
      <c r="B106" s="321"/>
      <c r="C106" s="301" t="s">
        <v>1680</v>
      </c>
      <c r="D106" s="301"/>
      <c r="E106" s="301"/>
      <c r="F106" s="320" t="s">
        <v>1681</v>
      </c>
      <c r="G106" s="301"/>
      <c r="H106" s="301" t="s">
        <v>1714</v>
      </c>
      <c r="I106" s="301" t="s">
        <v>1677</v>
      </c>
      <c r="J106" s="301">
        <v>50</v>
      </c>
      <c r="K106" s="312"/>
    </row>
    <row r="107" spans="2:11" ht="15" customHeight="1" x14ac:dyDescent="0.3">
      <c r="B107" s="321"/>
      <c r="C107" s="301" t="s">
        <v>1683</v>
      </c>
      <c r="D107" s="301"/>
      <c r="E107" s="301"/>
      <c r="F107" s="320" t="s">
        <v>1675</v>
      </c>
      <c r="G107" s="301"/>
      <c r="H107" s="301" t="s">
        <v>1714</v>
      </c>
      <c r="I107" s="301" t="s">
        <v>1685</v>
      </c>
      <c r="J107" s="301"/>
      <c r="K107" s="312"/>
    </row>
    <row r="108" spans="2:11" ht="15" customHeight="1" x14ac:dyDescent="0.3">
      <c r="B108" s="321"/>
      <c r="C108" s="301" t="s">
        <v>1694</v>
      </c>
      <c r="D108" s="301"/>
      <c r="E108" s="301"/>
      <c r="F108" s="320" t="s">
        <v>1681</v>
      </c>
      <c r="G108" s="301"/>
      <c r="H108" s="301" t="s">
        <v>1714</v>
      </c>
      <c r="I108" s="301" t="s">
        <v>1677</v>
      </c>
      <c r="J108" s="301">
        <v>50</v>
      </c>
      <c r="K108" s="312"/>
    </row>
    <row r="109" spans="2:11" ht="15" customHeight="1" x14ac:dyDescent="0.3">
      <c r="B109" s="321"/>
      <c r="C109" s="301" t="s">
        <v>1702</v>
      </c>
      <c r="D109" s="301"/>
      <c r="E109" s="301"/>
      <c r="F109" s="320" t="s">
        <v>1681</v>
      </c>
      <c r="G109" s="301"/>
      <c r="H109" s="301" t="s">
        <v>1714</v>
      </c>
      <c r="I109" s="301" t="s">
        <v>1677</v>
      </c>
      <c r="J109" s="301">
        <v>50</v>
      </c>
      <c r="K109" s="312"/>
    </row>
    <row r="110" spans="2:11" ht="15" customHeight="1" x14ac:dyDescent="0.3">
      <c r="B110" s="321"/>
      <c r="C110" s="301" t="s">
        <v>1700</v>
      </c>
      <c r="D110" s="301"/>
      <c r="E110" s="301"/>
      <c r="F110" s="320" t="s">
        <v>1681</v>
      </c>
      <c r="G110" s="301"/>
      <c r="H110" s="301" t="s">
        <v>1714</v>
      </c>
      <c r="I110" s="301" t="s">
        <v>1677</v>
      </c>
      <c r="J110" s="301">
        <v>50</v>
      </c>
      <c r="K110" s="312"/>
    </row>
    <row r="111" spans="2:11" ht="15" customHeight="1" x14ac:dyDescent="0.3">
      <c r="B111" s="321"/>
      <c r="C111" s="301" t="s">
        <v>59</v>
      </c>
      <c r="D111" s="301"/>
      <c r="E111" s="301"/>
      <c r="F111" s="320" t="s">
        <v>1675</v>
      </c>
      <c r="G111" s="301"/>
      <c r="H111" s="301" t="s">
        <v>1715</v>
      </c>
      <c r="I111" s="301" t="s">
        <v>1677</v>
      </c>
      <c r="J111" s="301">
        <v>20</v>
      </c>
      <c r="K111" s="312"/>
    </row>
    <row r="112" spans="2:11" ht="15" customHeight="1" x14ac:dyDescent="0.3">
      <c r="B112" s="321"/>
      <c r="C112" s="301" t="s">
        <v>1716</v>
      </c>
      <c r="D112" s="301"/>
      <c r="E112" s="301"/>
      <c r="F112" s="320" t="s">
        <v>1675</v>
      </c>
      <c r="G112" s="301"/>
      <c r="H112" s="301" t="s">
        <v>1717</v>
      </c>
      <c r="I112" s="301" t="s">
        <v>1677</v>
      </c>
      <c r="J112" s="301">
        <v>120</v>
      </c>
      <c r="K112" s="312"/>
    </row>
    <row r="113" spans="2:11" ht="15" customHeight="1" x14ac:dyDescent="0.3">
      <c r="B113" s="321"/>
      <c r="C113" s="301" t="s">
        <v>44</v>
      </c>
      <c r="D113" s="301"/>
      <c r="E113" s="301"/>
      <c r="F113" s="320" t="s">
        <v>1675</v>
      </c>
      <c r="G113" s="301"/>
      <c r="H113" s="301" t="s">
        <v>1718</v>
      </c>
      <c r="I113" s="301" t="s">
        <v>1709</v>
      </c>
      <c r="J113" s="301"/>
      <c r="K113" s="312"/>
    </row>
    <row r="114" spans="2:11" ht="15" customHeight="1" x14ac:dyDescent="0.3">
      <c r="B114" s="321"/>
      <c r="C114" s="301" t="s">
        <v>54</v>
      </c>
      <c r="D114" s="301"/>
      <c r="E114" s="301"/>
      <c r="F114" s="320" t="s">
        <v>1675</v>
      </c>
      <c r="G114" s="301"/>
      <c r="H114" s="301" t="s">
        <v>1719</v>
      </c>
      <c r="I114" s="301" t="s">
        <v>1709</v>
      </c>
      <c r="J114" s="301"/>
      <c r="K114" s="312"/>
    </row>
    <row r="115" spans="2:11" ht="15" customHeight="1" x14ac:dyDescent="0.3">
      <c r="B115" s="321"/>
      <c r="C115" s="301" t="s">
        <v>63</v>
      </c>
      <c r="D115" s="301"/>
      <c r="E115" s="301"/>
      <c r="F115" s="320" t="s">
        <v>1675</v>
      </c>
      <c r="G115" s="301"/>
      <c r="H115" s="301" t="s">
        <v>1720</v>
      </c>
      <c r="I115" s="301" t="s">
        <v>1721</v>
      </c>
      <c r="J115" s="301"/>
      <c r="K115" s="312"/>
    </row>
    <row r="116" spans="2:11" ht="15" customHeight="1" x14ac:dyDescent="0.3">
      <c r="B116" s="324"/>
      <c r="C116" s="330"/>
      <c r="D116" s="330"/>
      <c r="E116" s="330"/>
      <c r="F116" s="330"/>
      <c r="G116" s="330"/>
      <c r="H116" s="330"/>
      <c r="I116" s="330"/>
      <c r="J116" s="330"/>
      <c r="K116" s="326"/>
    </row>
    <row r="117" spans="2:11" ht="18.75" customHeight="1" x14ac:dyDescent="0.3">
      <c r="B117" s="331"/>
      <c r="C117" s="298"/>
      <c r="D117" s="298"/>
      <c r="E117" s="298"/>
      <c r="F117" s="332"/>
      <c r="G117" s="298"/>
      <c r="H117" s="298"/>
      <c r="I117" s="298"/>
      <c r="J117" s="298"/>
      <c r="K117" s="331"/>
    </row>
    <row r="118" spans="2:11" ht="18.75" customHeight="1" x14ac:dyDescent="0.3">
      <c r="B118" s="307"/>
      <c r="C118" s="307"/>
      <c r="D118" s="307"/>
      <c r="E118" s="307"/>
      <c r="F118" s="307"/>
      <c r="G118" s="307"/>
      <c r="H118" s="307"/>
      <c r="I118" s="307"/>
      <c r="J118" s="307"/>
      <c r="K118" s="307"/>
    </row>
    <row r="119" spans="2:11" ht="7.5" customHeight="1" x14ac:dyDescent="0.3">
      <c r="B119" s="333"/>
      <c r="C119" s="334"/>
      <c r="D119" s="334"/>
      <c r="E119" s="334"/>
      <c r="F119" s="334"/>
      <c r="G119" s="334"/>
      <c r="H119" s="334"/>
      <c r="I119" s="334"/>
      <c r="J119" s="334"/>
      <c r="K119" s="335"/>
    </row>
    <row r="120" spans="2:11" ht="45" customHeight="1" x14ac:dyDescent="0.3">
      <c r="B120" s="336"/>
      <c r="C120" s="416" t="s">
        <v>1722</v>
      </c>
      <c r="D120" s="416"/>
      <c r="E120" s="416"/>
      <c r="F120" s="416"/>
      <c r="G120" s="416"/>
      <c r="H120" s="416"/>
      <c r="I120" s="416"/>
      <c r="J120" s="416"/>
      <c r="K120" s="337"/>
    </row>
    <row r="121" spans="2:11" ht="17.25" customHeight="1" x14ac:dyDescent="0.3">
      <c r="B121" s="338"/>
      <c r="C121" s="313" t="s">
        <v>1669</v>
      </c>
      <c r="D121" s="313"/>
      <c r="E121" s="313"/>
      <c r="F121" s="313" t="s">
        <v>1670</v>
      </c>
      <c r="G121" s="314"/>
      <c r="H121" s="313" t="s">
        <v>137</v>
      </c>
      <c r="I121" s="313" t="s">
        <v>63</v>
      </c>
      <c r="J121" s="313" t="s">
        <v>1671</v>
      </c>
      <c r="K121" s="339"/>
    </row>
    <row r="122" spans="2:11" ht="17.25" customHeight="1" x14ac:dyDescent="0.3">
      <c r="B122" s="338"/>
      <c r="C122" s="315" t="s">
        <v>1672</v>
      </c>
      <c r="D122" s="315"/>
      <c r="E122" s="315"/>
      <c r="F122" s="316" t="s">
        <v>1673</v>
      </c>
      <c r="G122" s="317"/>
      <c r="H122" s="315"/>
      <c r="I122" s="315"/>
      <c r="J122" s="315" t="s">
        <v>1674</v>
      </c>
      <c r="K122" s="339"/>
    </row>
    <row r="123" spans="2:11" ht="5.25" customHeight="1" x14ac:dyDescent="0.3">
      <c r="B123" s="340"/>
      <c r="C123" s="318"/>
      <c r="D123" s="318"/>
      <c r="E123" s="318"/>
      <c r="F123" s="318"/>
      <c r="G123" s="301"/>
      <c r="H123" s="318"/>
      <c r="I123" s="318"/>
      <c r="J123" s="318"/>
      <c r="K123" s="341"/>
    </row>
    <row r="124" spans="2:11" ht="15" customHeight="1" x14ac:dyDescent="0.3">
      <c r="B124" s="340"/>
      <c r="C124" s="301" t="s">
        <v>1678</v>
      </c>
      <c r="D124" s="318"/>
      <c r="E124" s="318"/>
      <c r="F124" s="320" t="s">
        <v>1675</v>
      </c>
      <c r="G124" s="301"/>
      <c r="H124" s="301" t="s">
        <v>1714</v>
      </c>
      <c r="I124" s="301" t="s">
        <v>1677</v>
      </c>
      <c r="J124" s="301">
        <v>120</v>
      </c>
      <c r="K124" s="342"/>
    </row>
    <row r="125" spans="2:11" ht="15" customHeight="1" x14ac:dyDescent="0.3">
      <c r="B125" s="340"/>
      <c r="C125" s="301" t="s">
        <v>1723</v>
      </c>
      <c r="D125" s="301"/>
      <c r="E125" s="301"/>
      <c r="F125" s="320" t="s">
        <v>1675</v>
      </c>
      <c r="G125" s="301"/>
      <c r="H125" s="301" t="s">
        <v>1724</v>
      </c>
      <c r="I125" s="301" t="s">
        <v>1677</v>
      </c>
      <c r="J125" s="301" t="s">
        <v>1725</v>
      </c>
      <c r="K125" s="342"/>
    </row>
    <row r="126" spans="2:11" ht="15" customHeight="1" x14ac:dyDescent="0.3">
      <c r="B126" s="340"/>
      <c r="C126" s="301" t="s">
        <v>89</v>
      </c>
      <c r="D126" s="301"/>
      <c r="E126" s="301"/>
      <c r="F126" s="320" t="s">
        <v>1675</v>
      </c>
      <c r="G126" s="301"/>
      <c r="H126" s="301" t="s">
        <v>1726</v>
      </c>
      <c r="I126" s="301" t="s">
        <v>1677</v>
      </c>
      <c r="J126" s="301" t="s">
        <v>1725</v>
      </c>
      <c r="K126" s="342"/>
    </row>
    <row r="127" spans="2:11" ht="15" customHeight="1" x14ac:dyDescent="0.3">
      <c r="B127" s="340"/>
      <c r="C127" s="301" t="s">
        <v>1686</v>
      </c>
      <c r="D127" s="301"/>
      <c r="E127" s="301"/>
      <c r="F127" s="320" t="s">
        <v>1681</v>
      </c>
      <c r="G127" s="301"/>
      <c r="H127" s="301" t="s">
        <v>1687</v>
      </c>
      <c r="I127" s="301" t="s">
        <v>1677</v>
      </c>
      <c r="J127" s="301">
        <v>15</v>
      </c>
      <c r="K127" s="342"/>
    </row>
    <row r="128" spans="2:11" ht="15" customHeight="1" x14ac:dyDescent="0.3">
      <c r="B128" s="340"/>
      <c r="C128" s="322" t="s">
        <v>1688</v>
      </c>
      <c r="D128" s="322"/>
      <c r="E128" s="322"/>
      <c r="F128" s="323" t="s">
        <v>1681</v>
      </c>
      <c r="G128" s="322"/>
      <c r="H128" s="322" t="s">
        <v>1689</v>
      </c>
      <c r="I128" s="322" t="s">
        <v>1677</v>
      </c>
      <c r="J128" s="322">
        <v>15</v>
      </c>
      <c r="K128" s="342"/>
    </row>
    <row r="129" spans="2:11" ht="15" customHeight="1" x14ac:dyDescent="0.3">
      <c r="B129" s="340"/>
      <c r="C129" s="322" t="s">
        <v>1690</v>
      </c>
      <c r="D129" s="322"/>
      <c r="E129" s="322"/>
      <c r="F129" s="323" t="s">
        <v>1681</v>
      </c>
      <c r="G129" s="322"/>
      <c r="H129" s="322" t="s">
        <v>1691</v>
      </c>
      <c r="I129" s="322" t="s">
        <v>1677</v>
      </c>
      <c r="J129" s="322">
        <v>20</v>
      </c>
      <c r="K129" s="342"/>
    </row>
    <row r="130" spans="2:11" ht="15" customHeight="1" x14ac:dyDescent="0.3">
      <c r="B130" s="340"/>
      <c r="C130" s="322" t="s">
        <v>1692</v>
      </c>
      <c r="D130" s="322"/>
      <c r="E130" s="322"/>
      <c r="F130" s="323" t="s">
        <v>1681</v>
      </c>
      <c r="G130" s="322"/>
      <c r="H130" s="322" t="s">
        <v>1693</v>
      </c>
      <c r="I130" s="322" t="s">
        <v>1677</v>
      </c>
      <c r="J130" s="322">
        <v>20</v>
      </c>
      <c r="K130" s="342"/>
    </row>
    <row r="131" spans="2:11" ht="15" customHeight="1" x14ac:dyDescent="0.3">
      <c r="B131" s="340"/>
      <c r="C131" s="301" t="s">
        <v>1680</v>
      </c>
      <c r="D131" s="301"/>
      <c r="E131" s="301"/>
      <c r="F131" s="320" t="s">
        <v>1681</v>
      </c>
      <c r="G131" s="301"/>
      <c r="H131" s="301" t="s">
        <v>1714</v>
      </c>
      <c r="I131" s="301" t="s">
        <v>1677</v>
      </c>
      <c r="J131" s="301">
        <v>50</v>
      </c>
      <c r="K131" s="342"/>
    </row>
    <row r="132" spans="2:11" ht="15" customHeight="1" x14ac:dyDescent="0.3">
      <c r="B132" s="340"/>
      <c r="C132" s="301" t="s">
        <v>1694</v>
      </c>
      <c r="D132" s="301"/>
      <c r="E132" s="301"/>
      <c r="F132" s="320" t="s">
        <v>1681</v>
      </c>
      <c r="G132" s="301"/>
      <c r="H132" s="301" t="s">
        <v>1714</v>
      </c>
      <c r="I132" s="301" t="s">
        <v>1677</v>
      </c>
      <c r="J132" s="301">
        <v>50</v>
      </c>
      <c r="K132" s="342"/>
    </row>
    <row r="133" spans="2:11" ht="15" customHeight="1" x14ac:dyDescent="0.3">
      <c r="B133" s="340"/>
      <c r="C133" s="301" t="s">
        <v>1700</v>
      </c>
      <c r="D133" s="301"/>
      <c r="E133" s="301"/>
      <c r="F133" s="320" t="s">
        <v>1681</v>
      </c>
      <c r="G133" s="301"/>
      <c r="H133" s="301" t="s">
        <v>1714</v>
      </c>
      <c r="I133" s="301" t="s">
        <v>1677</v>
      </c>
      <c r="J133" s="301">
        <v>50</v>
      </c>
      <c r="K133" s="342"/>
    </row>
    <row r="134" spans="2:11" ht="15" customHeight="1" x14ac:dyDescent="0.3">
      <c r="B134" s="340"/>
      <c r="C134" s="301" t="s">
        <v>1702</v>
      </c>
      <c r="D134" s="301"/>
      <c r="E134" s="301"/>
      <c r="F134" s="320" t="s">
        <v>1681</v>
      </c>
      <c r="G134" s="301"/>
      <c r="H134" s="301" t="s">
        <v>1714</v>
      </c>
      <c r="I134" s="301" t="s">
        <v>1677</v>
      </c>
      <c r="J134" s="301">
        <v>50</v>
      </c>
      <c r="K134" s="342"/>
    </row>
    <row r="135" spans="2:11" ht="15" customHeight="1" x14ac:dyDescent="0.3">
      <c r="B135" s="340"/>
      <c r="C135" s="301" t="s">
        <v>142</v>
      </c>
      <c r="D135" s="301"/>
      <c r="E135" s="301"/>
      <c r="F135" s="320" t="s">
        <v>1681</v>
      </c>
      <c r="G135" s="301"/>
      <c r="H135" s="301" t="s">
        <v>1727</v>
      </c>
      <c r="I135" s="301" t="s">
        <v>1677</v>
      </c>
      <c r="J135" s="301">
        <v>255</v>
      </c>
      <c r="K135" s="342"/>
    </row>
    <row r="136" spans="2:11" ht="15" customHeight="1" x14ac:dyDescent="0.3">
      <c r="B136" s="340"/>
      <c r="C136" s="301" t="s">
        <v>1704</v>
      </c>
      <c r="D136" s="301"/>
      <c r="E136" s="301"/>
      <c r="F136" s="320" t="s">
        <v>1675</v>
      </c>
      <c r="G136" s="301"/>
      <c r="H136" s="301" t="s">
        <v>1728</v>
      </c>
      <c r="I136" s="301" t="s">
        <v>1706</v>
      </c>
      <c r="J136" s="301"/>
      <c r="K136" s="342"/>
    </row>
    <row r="137" spans="2:11" ht="15" customHeight="1" x14ac:dyDescent="0.3">
      <c r="B137" s="340"/>
      <c r="C137" s="301" t="s">
        <v>1707</v>
      </c>
      <c r="D137" s="301"/>
      <c r="E137" s="301"/>
      <c r="F137" s="320" t="s">
        <v>1675</v>
      </c>
      <c r="G137" s="301"/>
      <c r="H137" s="301" t="s">
        <v>1729</v>
      </c>
      <c r="I137" s="301" t="s">
        <v>1709</v>
      </c>
      <c r="J137" s="301"/>
      <c r="K137" s="342"/>
    </row>
    <row r="138" spans="2:11" ht="15" customHeight="1" x14ac:dyDescent="0.3">
      <c r="B138" s="340"/>
      <c r="C138" s="301" t="s">
        <v>1710</v>
      </c>
      <c r="D138" s="301"/>
      <c r="E138" s="301"/>
      <c r="F138" s="320" t="s">
        <v>1675</v>
      </c>
      <c r="G138" s="301"/>
      <c r="H138" s="301" t="s">
        <v>1710</v>
      </c>
      <c r="I138" s="301" t="s">
        <v>1709</v>
      </c>
      <c r="J138" s="301"/>
      <c r="K138" s="342"/>
    </row>
    <row r="139" spans="2:11" ht="15" customHeight="1" x14ac:dyDescent="0.3">
      <c r="B139" s="340"/>
      <c r="C139" s="301" t="s">
        <v>44</v>
      </c>
      <c r="D139" s="301"/>
      <c r="E139" s="301"/>
      <c r="F139" s="320" t="s">
        <v>1675</v>
      </c>
      <c r="G139" s="301"/>
      <c r="H139" s="301" t="s">
        <v>1730</v>
      </c>
      <c r="I139" s="301" t="s">
        <v>1709</v>
      </c>
      <c r="J139" s="301"/>
      <c r="K139" s="342"/>
    </row>
    <row r="140" spans="2:11" ht="15" customHeight="1" x14ac:dyDescent="0.3">
      <c r="B140" s="340"/>
      <c r="C140" s="301" t="s">
        <v>1731</v>
      </c>
      <c r="D140" s="301"/>
      <c r="E140" s="301"/>
      <c r="F140" s="320" t="s">
        <v>1675</v>
      </c>
      <c r="G140" s="301"/>
      <c r="H140" s="301" t="s">
        <v>1732</v>
      </c>
      <c r="I140" s="301" t="s">
        <v>1709</v>
      </c>
      <c r="J140" s="301"/>
      <c r="K140" s="342"/>
    </row>
    <row r="141" spans="2:11" ht="15" customHeight="1" x14ac:dyDescent="0.3">
      <c r="B141" s="343"/>
      <c r="C141" s="344"/>
      <c r="D141" s="344"/>
      <c r="E141" s="344"/>
      <c r="F141" s="344"/>
      <c r="G141" s="344"/>
      <c r="H141" s="344"/>
      <c r="I141" s="344"/>
      <c r="J141" s="344"/>
      <c r="K141" s="345"/>
    </row>
    <row r="142" spans="2:11" ht="18.75" customHeight="1" x14ac:dyDescent="0.3">
      <c r="B142" s="298"/>
      <c r="C142" s="298"/>
      <c r="D142" s="298"/>
      <c r="E142" s="298"/>
      <c r="F142" s="332"/>
      <c r="G142" s="298"/>
      <c r="H142" s="298"/>
      <c r="I142" s="298"/>
      <c r="J142" s="298"/>
      <c r="K142" s="298"/>
    </row>
    <row r="143" spans="2:11" ht="18.75" customHeight="1" x14ac:dyDescent="0.3">
      <c r="B143" s="307"/>
      <c r="C143" s="307"/>
      <c r="D143" s="307"/>
      <c r="E143" s="307"/>
      <c r="F143" s="307"/>
      <c r="G143" s="307"/>
      <c r="H143" s="307"/>
      <c r="I143" s="307"/>
      <c r="J143" s="307"/>
      <c r="K143" s="307"/>
    </row>
    <row r="144" spans="2:11" ht="7.5" customHeight="1" x14ac:dyDescent="0.3">
      <c r="B144" s="308"/>
      <c r="C144" s="309"/>
      <c r="D144" s="309"/>
      <c r="E144" s="309"/>
      <c r="F144" s="309"/>
      <c r="G144" s="309"/>
      <c r="H144" s="309"/>
      <c r="I144" s="309"/>
      <c r="J144" s="309"/>
      <c r="K144" s="310"/>
    </row>
    <row r="145" spans="2:11" ht="45" customHeight="1" x14ac:dyDescent="0.3">
      <c r="B145" s="311"/>
      <c r="C145" s="419" t="s">
        <v>1733</v>
      </c>
      <c r="D145" s="419"/>
      <c r="E145" s="419"/>
      <c r="F145" s="419"/>
      <c r="G145" s="419"/>
      <c r="H145" s="419"/>
      <c r="I145" s="419"/>
      <c r="J145" s="419"/>
      <c r="K145" s="312"/>
    </row>
    <row r="146" spans="2:11" ht="17.25" customHeight="1" x14ac:dyDescent="0.3">
      <c r="B146" s="311"/>
      <c r="C146" s="313" t="s">
        <v>1669</v>
      </c>
      <c r="D146" s="313"/>
      <c r="E146" s="313"/>
      <c r="F146" s="313" t="s">
        <v>1670</v>
      </c>
      <c r="G146" s="314"/>
      <c r="H146" s="313" t="s">
        <v>137</v>
      </c>
      <c r="I146" s="313" t="s">
        <v>63</v>
      </c>
      <c r="J146" s="313" t="s">
        <v>1671</v>
      </c>
      <c r="K146" s="312"/>
    </row>
    <row r="147" spans="2:11" ht="17.25" customHeight="1" x14ac:dyDescent="0.3">
      <c r="B147" s="311"/>
      <c r="C147" s="315" t="s">
        <v>1672</v>
      </c>
      <c r="D147" s="315"/>
      <c r="E147" s="315"/>
      <c r="F147" s="316" t="s">
        <v>1673</v>
      </c>
      <c r="G147" s="317"/>
      <c r="H147" s="315"/>
      <c r="I147" s="315"/>
      <c r="J147" s="315" t="s">
        <v>1674</v>
      </c>
      <c r="K147" s="312"/>
    </row>
    <row r="148" spans="2:11" ht="5.25" customHeight="1" x14ac:dyDescent="0.3">
      <c r="B148" s="321"/>
      <c r="C148" s="318"/>
      <c r="D148" s="318"/>
      <c r="E148" s="318"/>
      <c r="F148" s="318"/>
      <c r="G148" s="319"/>
      <c r="H148" s="318"/>
      <c r="I148" s="318"/>
      <c r="J148" s="318"/>
      <c r="K148" s="342"/>
    </row>
    <row r="149" spans="2:11" ht="15" customHeight="1" x14ac:dyDescent="0.3">
      <c r="B149" s="321"/>
      <c r="C149" s="346" t="s">
        <v>1678</v>
      </c>
      <c r="D149" s="301"/>
      <c r="E149" s="301"/>
      <c r="F149" s="347" t="s">
        <v>1675</v>
      </c>
      <c r="G149" s="301"/>
      <c r="H149" s="346" t="s">
        <v>1714</v>
      </c>
      <c r="I149" s="346" t="s">
        <v>1677</v>
      </c>
      <c r="J149" s="346">
        <v>120</v>
      </c>
      <c r="K149" s="342"/>
    </row>
    <row r="150" spans="2:11" ht="15" customHeight="1" x14ac:dyDescent="0.3">
      <c r="B150" s="321"/>
      <c r="C150" s="346" t="s">
        <v>1723</v>
      </c>
      <c r="D150" s="301"/>
      <c r="E150" s="301"/>
      <c r="F150" s="347" t="s">
        <v>1675</v>
      </c>
      <c r="G150" s="301"/>
      <c r="H150" s="346" t="s">
        <v>1734</v>
      </c>
      <c r="I150" s="346" t="s">
        <v>1677</v>
      </c>
      <c r="J150" s="346" t="s">
        <v>1725</v>
      </c>
      <c r="K150" s="342"/>
    </row>
    <row r="151" spans="2:11" ht="15" customHeight="1" x14ac:dyDescent="0.3">
      <c r="B151" s="321"/>
      <c r="C151" s="346" t="s">
        <v>89</v>
      </c>
      <c r="D151" s="301"/>
      <c r="E151" s="301"/>
      <c r="F151" s="347" t="s">
        <v>1675</v>
      </c>
      <c r="G151" s="301"/>
      <c r="H151" s="346" t="s">
        <v>1735</v>
      </c>
      <c r="I151" s="346" t="s">
        <v>1677</v>
      </c>
      <c r="J151" s="346" t="s">
        <v>1725</v>
      </c>
      <c r="K151" s="342"/>
    </row>
    <row r="152" spans="2:11" ht="15" customHeight="1" x14ac:dyDescent="0.3">
      <c r="B152" s="321"/>
      <c r="C152" s="346" t="s">
        <v>1680</v>
      </c>
      <c r="D152" s="301"/>
      <c r="E152" s="301"/>
      <c r="F152" s="347" t="s">
        <v>1681</v>
      </c>
      <c r="G152" s="301"/>
      <c r="H152" s="346" t="s">
        <v>1714</v>
      </c>
      <c r="I152" s="346" t="s">
        <v>1677</v>
      </c>
      <c r="J152" s="346">
        <v>50</v>
      </c>
      <c r="K152" s="342"/>
    </row>
    <row r="153" spans="2:11" ht="15" customHeight="1" x14ac:dyDescent="0.3">
      <c r="B153" s="321"/>
      <c r="C153" s="346" t="s">
        <v>1683</v>
      </c>
      <c r="D153" s="301"/>
      <c r="E153" s="301"/>
      <c r="F153" s="347" t="s">
        <v>1675</v>
      </c>
      <c r="G153" s="301"/>
      <c r="H153" s="346" t="s">
        <v>1714</v>
      </c>
      <c r="I153" s="346" t="s">
        <v>1685</v>
      </c>
      <c r="J153" s="346"/>
      <c r="K153" s="342"/>
    </row>
    <row r="154" spans="2:11" ht="15" customHeight="1" x14ac:dyDescent="0.3">
      <c r="B154" s="321"/>
      <c r="C154" s="346" t="s">
        <v>1694</v>
      </c>
      <c r="D154" s="301"/>
      <c r="E154" s="301"/>
      <c r="F154" s="347" t="s">
        <v>1681</v>
      </c>
      <c r="G154" s="301"/>
      <c r="H154" s="346" t="s">
        <v>1714</v>
      </c>
      <c r="I154" s="346" t="s">
        <v>1677</v>
      </c>
      <c r="J154" s="346">
        <v>50</v>
      </c>
      <c r="K154" s="342"/>
    </row>
    <row r="155" spans="2:11" ht="15" customHeight="1" x14ac:dyDescent="0.3">
      <c r="B155" s="321"/>
      <c r="C155" s="346" t="s">
        <v>1702</v>
      </c>
      <c r="D155" s="301"/>
      <c r="E155" s="301"/>
      <c r="F155" s="347" t="s">
        <v>1681</v>
      </c>
      <c r="G155" s="301"/>
      <c r="H155" s="346" t="s">
        <v>1714</v>
      </c>
      <c r="I155" s="346" t="s">
        <v>1677</v>
      </c>
      <c r="J155" s="346">
        <v>50</v>
      </c>
      <c r="K155" s="342"/>
    </row>
    <row r="156" spans="2:11" ht="15" customHeight="1" x14ac:dyDescent="0.3">
      <c r="B156" s="321"/>
      <c r="C156" s="346" t="s">
        <v>1700</v>
      </c>
      <c r="D156" s="301"/>
      <c r="E156" s="301"/>
      <c r="F156" s="347" t="s">
        <v>1681</v>
      </c>
      <c r="G156" s="301"/>
      <c r="H156" s="346" t="s">
        <v>1714</v>
      </c>
      <c r="I156" s="346" t="s">
        <v>1677</v>
      </c>
      <c r="J156" s="346">
        <v>50</v>
      </c>
      <c r="K156" s="342"/>
    </row>
    <row r="157" spans="2:11" ht="15" customHeight="1" x14ac:dyDescent="0.3">
      <c r="B157" s="321"/>
      <c r="C157" s="346" t="s">
        <v>106</v>
      </c>
      <c r="D157" s="301"/>
      <c r="E157" s="301"/>
      <c r="F157" s="347" t="s">
        <v>1675</v>
      </c>
      <c r="G157" s="301"/>
      <c r="H157" s="346" t="s">
        <v>1736</v>
      </c>
      <c r="I157" s="346" t="s">
        <v>1677</v>
      </c>
      <c r="J157" s="346" t="s">
        <v>1737</v>
      </c>
      <c r="K157" s="342"/>
    </row>
    <row r="158" spans="2:11" ht="15" customHeight="1" x14ac:dyDescent="0.3">
      <c r="B158" s="321"/>
      <c r="C158" s="346" t="s">
        <v>1738</v>
      </c>
      <c r="D158" s="301"/>
      <c r="E158" s="301"/>
      <c r="F158" s="347" t="s">
        <v>1675</v>
      </c>
      <c r="G158" s="301"/>
      <c r="H158" s="346" t="s">
        <v>1739</v>
      </c>
      <c r="I158" s="346" t="s">
        <v>1709</v>
      </c>
      <c r="J158" s="346"/>
      <c r="K158" s="342"/>
    </row>
    <row r="159" spans="2:11" ht="15" customHeight="1" x14ac:dyDescent="0.3">
      <c r="B159" s="348"/>
      <c r="C159" s="330"/>
      <c r="D159" s="330"/>
      <c r="E159" s="330"/>
      <c r="F159" s="330"/>
      <c r="G159" s="330"/>
      <c r="H159" s="330"/>
      <c r="I159" s="330"/>
      <c r="J159" s="330"/>
      <c r="K159" s="349"/>
    </row>
    <row r="160" spans="2:11" ht="18.75" customHeight="1" x14ac:dyDescent="0.3">
      <c r="B160" s="298"/>
      <c r="C160" s="301"/>
      <c r="D160" s="301"/>
      <c r="E160" s="301"/>
      <c r="F160" s="320"/>
      <c r="G160" s="301"/>
      <c r="H160" s="301"/>
      <c r="I160" s="301"/>
      <c r="J160" s="301"/>
      <c r="K160" s="298"/>
    </row>
    <row r="161" spans="2:11" ht="18.75" customHeight="1" x14ac:dyDescent="0.3">
      <c r="B161" s="307"/>
      <c r="C161" s="307"/>
      <c r="D161" s="307"/>
      <c r="E161" s="307"/>
      <c r="F161" s="307"/>
      <c r="G161" s="307"/>
      <c r="H161" s="307"/>
      <c r="I161" s="307"/>
      <c r="J161" s="307"/>
      <c r="K161" s="307"/>
    </row>
    <row r="162" spans="2:11" ht="7.5" customHeight="1" x14ac:dyDescent="0.3">
      <c r="B162" s="288"/>
      <c r="C162" s="289"/>
      <c r="D162" s="289"/>
      <c r="E162" s="289"/>
      <c r="F162" s="289"/>
      <c r="G162" s="289"/>
      <c r="H162" s="289"/>
      <c r="I162" s="289"/>
      <c r="J162" s="289"/>
      <c r="K162" s="290"/>
    </row>
    <row r="163" spans="2:11" ht="45" customHeight="1" x14ac:dyDescent="0.3">
      <c r="B163" s="291"/>
      <c r="C163" s="416" t="s">
        <v>1740</v>
      </c>
      <c r="D163" s="416"/>
      <c r="E163" s="416"/>
      <c r="F163" s="416"/>
      <c r="G163" s="416"/>
      <c r="H163" s="416"/>
      <c r="I163" s="416"/>
      <c r="J163" s="416"/>
      <c r="K163" s="292"/>
    </row>
    <row r="164" spans="2:11" ht="17.25" customHeight="1" x14ac:dyDescent="0.3">
      <c r="B164" s="291"/>
      <c r="C164" s="313" t="s">
        <v>1669</v>
      </c>
      <c r="D164" s="313"/>
      <c r="E164" s="313"/>
      <c r="F164" s="313" t="s">
        <v>1670</v>
      </c>
      <c r="G164" s="350"/>
      <c r="H164" s="351" t="s">
        <v>137</v>
      </c>
      <c r="I164" s="351" t="s">
        <v>63</v>
      </c>
      <c r="J164" s="313" t="s">
        <v>1671</v>
      </c>
      <c r="K164" s="292"/>
    </row>
    <row r="165" spans="2:11" ht="17.25" customHeight="1" x14ac:dyDescent="0.3">
      <c r="B165" s="294"/>
      <c r="C165" s="315" t="s">
        <v>1672</v>
      </c>
      <c r="D165" s="315"/>
      <c r="E165" s="315"/>
      <c r="F165" s="316" t="s">
        <v>1673</v>
      </c>
      <c r="G165" s="352"/>
      <c r="H165" s="353"/>
      <c r="I165" s="353"/>
      <c r="J165" s="315" t="s">
        <v>1674</v>
      </c>
      <c r="K165" s="295"/>
    </row>
    <row r="166" spans="2:11" ht="5.25" customHeight="1" x14ac:dyDescent="0.3">
      <c r="B166" s="321"/>
      <c r="C166" s="318"/>
      <c r="D166" s="318"/>
      <c r="E166" s="318"/>
      <c r="F166" s="318"/>
      <c r="G166" s="319"/>
      <c r="H166" s="318"/>
      <c r="I166" s="318"/>
      <c r="J166" s="318"/>
      <c r="K166" s="342"/>
    </row>
    <row r="167" spans="2:11" ht="15" customHeight="1" x14ac:dyDescent="0.3">
      <c r="B167" s="321"/>
      <c r="C167" s="301" t="s">
        <v>1678</v>
      </c>
      <c r="D167" s="301"/>
      <c r="E167" s="301"/>
      <c r="F167" s="320" t="s">
        <v>1675</v>
      </c>
      <c r="G167" s="301"/>
      <c r="H167" s="301" t="s">
        <v>1714</v>
      </c>
      <c r="I167" s="301" t="s">
        <v>1677</v>
      </c>
      <c r="J167" s="301">
        <v>120</v>
      </c>
      <c r="K167" s="342"/>
    </row>
    <row r="168" spans="2:11" ht="15" customHeight="1" x14ac:dyDescent="0.3">
      <c r="B168" s="321"/>
      <c r="C168" s="301" t="s">
        <v>1723</v>
      </c>
      <c r="D168" s="301"/>
      <c r="E168" s="301"/>
      <c r="F168" s="320" t="s">
        <v>1675</v>
      </c>
      <c r="G168" s="301"/>
      <c r="H168" s="301" t="s">
        <v>1724</v>
      </c>
      <c r="I168" s="301" t="s">
        <v>1677</v>
      </c>
      <c r="J168" s="301" t="s">
        <v>1725</v>
      </c>
      <c r="K168" s="342"/>
    </row>
    <row r="169" spans="2:11" ht="15" customHeight="1" x14ac:dyDescent="0.3">
      <c r="B169" s="321"/>
      <c r="C169" s="301" t="s">
        <v>89</v>
      </c>
      <c r="D169" s="301"/>
      <c r="E169" s="301"/>
      <c r="F169" s="320" t="s">
        <v>1675</v>
      </c>
      <c r="G169" s="301"/>
      <c r="H169" s="301" t="s">
        <v>1741</v>
      </c>
      <c r="I169" s="301" t="s">
        <v>1677</v>
      </c>
      <c r="J169" s="301" t="s">
        <v>1725</v>
      </c>
      <c r="K169" s="342"/>
    </row>
    <row r="170" spans="2:11" ht="15" customHeight="1" x14ac:dyDescent="0.3">
      <c r="B170" s="321"/>
      <c r="C170" s="301" t="s">
        <v>1680</v>
      </c>
      <c r="D170" s="301"/>
      <c r="E170" s="301"/>
      <c r="F170" s="320" t="s">
        <v>1681</v>
      </c>
      <c r="G170" s="301"/>
      <c r="H170" s="301" t="s">
        <v>1741</v>
      </c>
      <c r="I170" s="301" t="s">
        <v>1677</v>
      </c>
      <c r="J170" s="301">
        <v>50</v>
      </c>
      <c r="K170" s="342"/>
    </row>
    <row r="171" spans="2:11" ht="15" customHeight="1" x14ac:dyDescent="0.3">
      <c r="B171" s="321"/>
      <c r="C171" s="301" t="s">
        <v>1683</v>
      </c>
      <c r="D171" s="301"/>
      <c r="E171" s="301"/>
      <c r="F171" s="320" t="s">
        <v>1675</v>
      </c>
      <c r="G171" s="301"/>
      <c r="H171" s="301" t="s">
        <v>1741</v>
      </c>
      <c r="I171" s="301" t="s">
        <v>1685</v>
      </c>
      <c r="J171" s="301"/>
      <c r="K171" s="342"/>
    </row>
    <row r="172" spans="2:11" ht="15" customHeight="1" x14ac:dyDescent="0.3">
      <c r="B172" s="321"/>
      <c r="C172" s="301" t="s">
        <v>1694</v>
      </c>
      <c r="D172" s="301"/>
      <c r="E172" s="301"/>
      <c r="F172" s="320" t="s">
        <v>1681</v>
      </c>
      <c r="G172" s="301"/>
      <c r="H172" s="301" t="s">
        <v>1741</v>
      </c>
      <c r="I172" s="301" t="s">
        <v>1677</v>
      </c>
      <c r="J172" s="301">
        <v>50</v>
      </c>
      <c r="K172" s="342"/>
    </row>
    <row r="173" spans="2:11" ht="15" customHeight="1" x14ac:dyDescent="0.3">
      <c r="B173" s="321"/>
      <c r="C173" s="301" t="s">
        <v>1702</v>
      </c>
      <c r="D173" s="301"/>
      <c r="E173" s="301"/>
      <c r="F173" s="320" t="s">
        <v>1681</v>
      </c>
      <c r="G173" s="301"/>
      <c r="H173" s="301" t="s">
        <v>1741</v>
      </c>
      <c r="I173" s="301" t="s">
        <v>1677</v>
      </c>
      <c r="J173" s="301">
        <v>50</v>
      </c>
      <c r="K173" s="342"/>
    </row>
    <row r="174" spans="2:11" ht="15" customHeight="1" x14ac:dyDescent="0.3">
      <c r="B174" s="321"/>
      <c r="C174" s="301" t="s">
        <v>1700</v>
      </c>
      <c r="D174" s="301"/>
      <c r="E174" s="301"/>
      <c r="F174" s="320" t="s">
        <v>1681</v>
      </c>
      <c r="G174" s="301"/>
      <c r="H174" s="301" t="s">
        <v>1741</v>
      </c>
      <c r="I174" s="301" t="s">
        <v>1677</v>
      </c>
      <c r="J174" s="301">
        <v>50</v>
      </c>
      <c r="K174" s="342"/>
    </row>
    <row r="175" spans="2:11" ht="15" customHeight="1" x14ac:dyDescent="0.3">
      <c r="B175" s="321"/>
      <c r="C175" s="301" t="s">
        <v>136</v>
      </c>
      <c r="D175" s="301"/>
      <c r="E175" s="301"/>
      <c r="F175" s="320" t="s">
        <v>1675</v>
      </c>
      <c r="G175" s="301"/>
      <c r="H175" s="301" t="s">
        <v>1742</v>
      </c>
      <c r="I175" s="301" t="s">
        <v>1743</v>
      </c>
      <c r="J175" s="301"/>
      <c r="K175" s="342"/>
    </row>
    <row r="176" spans="2:11" ht="15" customHeight="1" x14ac:dyDescent="0.3">
      <c r="B176" s="321"/>
      <c r="C176" s="301" t="s">
        <v>63</v>
      </c>
      <c r="D176" s="301"/>
      <c r="E176" s="301"/>
      <c r="F176" s="320" t="s">
        <v>1675</v>
      </c>
      <c r="G176" s="301"/>
      <c r="H176" s="301" t="s">
        <v>1744</v>
      </c>
      <c r="I176" s="301" t="s">
        <v>1745</v>
      </c>
      <c r="J176" s="301">
        <v>1</v>
      </c>
      <c r="K176" s="342"/>
    </row>
    <row r="177" spans="2:11" ht="15" customHeight="1" x14ac:dyDescent="0.3">
      <c r="B177" s="321"/>
      <c r="C177" s="301" t="s">
        <v>59</v>
      </c>
      <c r="D177" s="301"/>
      <c r="E177" s="301"/>
      <c r="F177" s="320" t="s">
        <v>1675</v>
      </c>
      <c r="G177" s="301"/>
      <c r="H177" s="301" t="s">
        <v>1746</v>
      </c>
      <c r="I177" s="301" t="s">
        <v>1677</v>
      </c>
      <c r="J177" s="301">
        <v>20</v>
      </c>
      <c r="K177" s="342"/>
    </row>
    <row r="178" spans="2:11" ht="15" customHeight="1" x14ac:dyDescent="0.3">
      <c r="B178" s="321"/>
      <c r="C178" s="301" t="s">
        <v>137</v>
      </c>
      <c r="D178" s="301"/>
      <c r="E178" s="301"/>
      <c r="F178" s="320" t="s">
        <v>1675</v>
      </c>
      <c r="G178" s="301"/>
      <c r="H178" s="301" t="s">
        <v>1747</v>
      </c>
      <c r="I178" s="301" t="s">
        <v>1677</v>
      </c>
      <c r="J178" s="301">
        <v>255</v>
      </c>
      <c r="K178" s="342"/>
    </row>
    <row r="179" spans="2:11" ht="15" customHeight="1" x14ac:dyDescent="0.3">
      <c r="B179" s="321"/>
      <c r="C179" s="301" t="s">
        <v>138</v>
      </c>
      <c r="D179" s="301"/>
      <c r="E179" s="301"/>
      <c r="F179" s="320" t="s">
        <v>1675</v>
      </c>
      <c r="G179" s="301"/>
      <c r="H179" s="301" t="s">
        <v>1640</v>
      </c>
      <c r="I179" s="301" t="s">
        <v>1677</v>
      </c>
      <c r="J179" s="301">
        <v>10</v>
      </c>
      <c r="K179" s="342"/>
    </row>
    <row r="180" spans="2:11" ht="15" customHeight="1" x14ac:dyDescent="0.3">
      <c r="B180" s="321"/>
      <c r="C180" s="301" t="s">
        <v>139</v>
      </c>
      <c r="D180" s="301"/>
      <c r="E180" s="301"/>
      <c r="F180" s="320" t="s">
        <v>1675</v>
      </c>
      <c r="G180" s="301"/>
      <c r="H180" s="301" t="s">
        <v>1748</v>
      </c>
      <c r="I180" s="301" t="s">
        <v>1709</v>
      </c>
      <c r="J180" s="301"/>
      <c r="K180" s="342"/>
    </row>
    <row r="181" spans="2:11" ht="15" customHeight="1" x14ac:dyDescent="0.3">
      <c r="B181" s="321"/>
      <c r="C181" s="301" t="s">
        <v>1749</v>
      </c>
      <c r="D181" s="301"/>
      <c r="E181" s="301"/>
      <c r="F181" s="320" t="s">
        <v>1675</v>
      </c>
      <c r="G181" s="301"/>
      <c r="H181" s="301" t="s">
        <v>1750</v>
      </c>
      <c r="I181" s="301" t="s">
        <v>1709</v>
      </c>
      <c r="J181" s="301"/>
      <c r="K181" s="342"/>
    </row>
    <row r="182" spans="2:11" ht="15" customHeight="1" x14ac:dyDescent="0.3">
      <c r="B182" s="321"/>
      <c r="C182" s="301" t="s">
        <v>1738</v>
      </c>
      <c r="D182" s="301"/>
      <c r="E182" s="301"/>
      <c r="F182" s="320" t="s">
        <v>1675</v>
      </c>
      <c r="G182" s="301"/>
      <c r="H182" s="301" t="s">
        <v>1751</v>
      </c>
      <c r="I182" s="301" t="s">
        <v>1709</v>
      </c>
      <c r="J182" s="301"/>
      <c r="K182" s="342"/>
    </row>
    <row r="183" spans="2:11" ht="15" customHeight="1" x14ac:dyDescent="0.3">
      <c r="B183" s="321"/>
      <c r="C183" s="301" t="s">
        <v>141</v>
      </c>
      <c r="D183" s="301"/>
      <c r="E183" s="301"/>
      <c r="F183" s="320" t="s">
        <v>1681</v>
      </c>
      <c r="G183" s="301"/>
      <c r="H183" s="301" t="s">
        <v>1752</v>
      </c>
      <c r="I183" s="301" t="s">
        <v>1677</v>
      </c>
      <c r="J183" s="301">
        <v>50</v>
      </c>
      <c r="K183" s="342"/>
    </row>
    <row r="184" spans="2:11" ht="15" customHeight="1" x14ac:dyDescent="0.3">
      <c r="B184" s="321"/>
      <c r="C184" s="301" t="s">
        <v>1753</v>
      </c>
      <c r="D184" s="301"/>
      <c r="E184" s="301"/>
      <c r="F184" s="320" t="s">
        <v>1681</v>
      </c>
      <c r="G184" s="301"/>
      <c r="H184" s="301" t="s">
        <v>1754</v>
      </c>
      <c r="I184" s="301" t="s">
        <v>1755</v>
      </c>
      <c r="J184" s="301"/>
      <c r="K184" s="342"/>
    </row>
    <row r="185" spans="2:11" ht="15" customHeight="1" x14ac:dyDescent="0.3">
      <c r="B185" s="321"/>
      <c r="C185" s="301" t="s">
        <v>1756</v>
      </c>
      <c r="D185" s="301"/>
      <c r="E185" s="301"/>
      <c r="F185" s="320" t="s">
        <v>1681</v>
      </c>
      <c r="G185" s="301"/>
      <c r="H185" s="301" t="s">
        <v>1757</v>
      </c>
      <c r="I185" s="301" t="s">
        <v>1755</v>
      </c>
      <c r="J185" s="301"/>
      <c r="K185" s="342"/>
    </row>
    <row r="186" spans="2:11" ht="15" customHeight="1" x14ac:dyDescent="0.3">
      <c r="B186" s="321"/>
      <c r="C186" s="301" t="s">
        <v>1758</v>
      </c>
      <c r="D186" s="301"/>
      <c r="E186" s="301"/>
      <c r="F186" s="320" t="s">
        <v>1681</v>
      </c>
      <c r="G186" s="301"/>
      <c r="H186" s="301" t="s">
        <v>1759</v>
      </c>
      <c r="I186" s="301" t="s">
        <v>1755</v>
      </c>
      <c r="J186" s="301"/>
      <c r="K186" s="342"/>
    </row>
    <row r="187" spans="2:11" ht="15" customHeight="1" x14ac:dyDescent="0.3">
      <c r="B187" s="321"/>
      <c r="C187" s="354" t="s">
        <v>1760</v>
      </c>
      <c r="D187" s="301"/>
      <c r="E187" s="301"/>
      <c r="F187" s="320" t="s">
        <v>1681</v>
      </c>
      <c r="G187" s="301"/>
      <c r="H187" s="301" t="s">
        <v>1761</v>
      </c>
      <c r="I187" s="301" t="s">
        <v>1762</v>
      </c>
      <c r="J187" s="355" t="s">
        <v>1763</v>
      </c>
      <c r="K187" s="342"/>
    </row>
    <row r="188" spans="2:11" ht="15" customHeight="1" x14ac:dyDescent="0.3">
      <c r="B188" s="321"/>
      <c r="C188" s="306" t="s">
        <v>48</v>
      </c>
      <c r="D188" s="301"/>
      <c r="E188" s="301"/>
      <c r="F188" s="320" t="s">
        <v>1675</v>
      </c>
      <c r="G188" s="301"/>
      <c r="H188" s="298" t="s">
        <v>1764</v>
      </c>
      <c r="I188" s="301" t="s">
        <v>1765</v>
      </c>
      <c r="J188" s="301"/>
      <c r="K188" s="342"/>
    </row>
    <row r="189" spans="2:11" ht="15" customHeight="1" x14ac:dyDescent="0.3">
      <c r="B189" s="321"/>
      <c r="C189" s="306" t="s">
        <v>1766</v>
      </c>
      <c r="D189" s="301"/>
      <c r="E189" s="301"/>
      <c r="F189" s="320" t="s">
        <v>1675</v>
      </c>
      <c r="G189" s="301"/>
      <c r="H189" s="301" t="s">
        <v>1767</v>
      </c>
      <c r="I189" s="301" t="s">
        <v>1709</v>
      </c>
      <c r="J189" s="301"/>
      <c r="K189" s="342"/>
    </row>
    <row r="190" spans="2:11" ht="15" customHeight="1" x14ac:dyDescent="0.3">
      <c r="B190" s="321"/>
      <c r="C190" s="306" t="s">
        <v>1768</v>
      </c>
      <c r="D190" s="301"/>
      <c r="E190" s="301"/>
      <c r="F190" s="320" t="s">
        <v>1675</v>
      </c>
      <c r="G190" s="301"/>
      <c r="H190" s="301" t="s">
        <v>1769</v>
      </c>
      <c r="I190" s="301" t="s">
        <v>1709</v>
      </c>
      <c r="J190" s="301"/>
      <c r="K190" s="342"/>
    </row>
    <row r="191" spans="2:11" ht="15" customHeight="1" x14ac:dyDescent="0.3">
      <c r="B191" s="321"/>
      <c r="C191" s="306" t="s">
        <v>1770</v>
      </c>
      <c r="D191" s="301"/>
      <c r="E191" s="301"/>
      <c r="F191" s="320" t="s">
        <v>1681</v>
      </c>
      <c r="G191" s="301"/>
      <c r="H191" s="301" t="s">
        <v>1771</v>
      </c>
      <c r="I191" s="301" t="s">
        <v>1709</v>
      </c>
      <c r="J191" s="301"/>
      <c r="K191" s="342"/>
    </row>
    <row r="192" spans="2:11" ht="15" customHeight="1" x14ac:dyDescent="0.3">
      <c r="B192" s="348"/>
      <c r="C192" s="356"/>
      <c r="D192" s="330"/>
      <c r="E192" s="330"/>
      <c r="F192" s="330"/>
      <c r="G192" s="330"/>
      <c r="H192" s="330"/>
      <c r="I192" s="330"/>
      <c r="J192" s="330"/>
      <c r="K192" s="349"/>
    </row>
    <row r="193" spans="2:11" ht="18.75" customHeight="1" x14ac:dyDescent="0.3">
      <c r="B193" s="298"/>
      <c r="C193" s="301"/>
      <c r="D193" s="301"/>
      <c r="E193" s="301"/>
      <c r="F193" s="320"/>
      <c r="G193" s="301"/>
      <c r="H193" s="301"/>
      <c r="I193" s="301"/>
      <c r="J193" s="301"/>
      <c r="K193" s="298"/>
    </row>
    <row r="194" spans="2:11" ht="18.75" customHeight="1" x14ac:dyDescent="0.3">
      <c r="B194" s="298"/>
      <c r="C194" s="301"/>
      <c r="D194" s="301"/>
      <c r="E194" s="301"/>
      <c r="F194" s="320"/>
      <c r="G194" s="301"/>
      <c r="H194" s="301"/>
      <c r="I194" s="301"/>
      <c r="J194" s="301"/>
      <c r="K194" s="298"/>
    </row>
    <row r="195" spans="2:11" ht="18.75" customHeight="1" x14ac:dyDescent="0.3">
      <c r="B195" s="307"/>
      <c r="C195" s="307"/>
      <c r="D195" s="307"/>
      <c r="E195" s="307"/>
      <c r="F195" s="307"/>
      <c r="G195" s="307"/>
      <c r="H195" s="307"/>
      <c r="I195" s="307"/>
      <c r="J195" s="307"/>
      <c r="K195" s="307"/>
    </row>
    <row r="196" spans="2:11" x14ac:dyDescent="0.3">
      <c r="B196" s="288"/>
      <c r="C196" s="289"/>
      <c r="D196" s="289"/>
      <c r="E196" s="289"/>
      <c r="F196" s="289"/>
      <c r="G196" s="289"/>
      <c r="H196" s="289"/>
      <c r="I196" s="289"/>
      <c r="J196" s="289"/>
      <c r="K196" s="290"/>
    </row>
    <row r="197" spans="2:11" ht="21" x14ac:dyDescent="0.3">
      <c r="B197" s="291"/>
      <c r="C197" s="416" t="s">
        <v>1772</v>
      </c>
      <c r="D197" s="416"/>
      <c r="E197" s="416"/>
      <c r="F197" s="416"/>
      <c r="G197" s="416"/>
      <c r="H197" s="416"/>
      <c r="I197" s="416"/>
      <c r="J197" s="416"/>
      <c r="K197" s="292"/>
    </row>
    <row r="198" spans="2:11" ht="25.5" customHeight="1" x14ac:dyDescent="0.3">
      <c r="B198" s="291"/>
      <c r="C198" s="357" t="s">
        <v>1773</v>
      </c>
      <c r="D198" s="357"/>
      <c r="E198" s="357"/>
      <c r="F198" s="357" t="s">
        <v>1774</v>
      </c>
      <c r="G198" s="358"/>
      <c r="H198" s="417" t="s">
        <v>1775</v>
      </c>
      <c r="I198" s="417"/>
      <c r="J198" s="417"/>
      <c r="K198" s="292"/>
    </row>
    <row r="199" spans="2:11" ht="5.25" customHeight="1" x14ac:dyDescent="0.3">
      <c r="B199" s="321"/>
      <c r="C199" s="318"/>
      <c r="D199" s="318"/>
      <c r="E199" s="318"/>
      <c r="F199" s="318"/>
      <c r="G199" s="301"/>
      <c r="H199" s="318"/>
      <c r="I199" s="318"/>
      <c r="J199" s="318"/>
      <c r="K199" s="342"/>
    </row>
    <row r="200" spans="2:11" ht="15" customHeight="1" x14ac:dyDescent="0.3">
      <c r="B200" s="321"/>
      <c r="C200" s="301" t="s">
        <v>1765</v>
      </c>
      <c r="D200" s="301"/>
      <c r="E200" s="301"/>
      <c r="F200" s="320" t="s">
        <v>49</v>
      </c>
      <c r="G200" s="301"/>
      <c r="H200" s="415" t="s">
        <v>1776</v>
      </c>
      <c r="I200" s="415"/>
      <c r="J200" s="415"/>
      <c r="K200" s="342"/>
    </row>
    <row r="201" spans="2:11" ht="15" customHeight="1" x14ac:dyDescent="0.3">
      <c r="B201" s="321"/>
      <c r="C201" s="327"/>
      <c r="D201" s="301"/>
      <c r="E201" s="301"/>
      <c r="F201" s="320" t="s">
        <v>50</v>
      </c>
      <c r="G201" s="301"/>
      <c r="H201" s="415" t="s">
        <v>1777</v>
      </c>
      <c r="I201" s="415"/>
      <c r="J201" s="415"/>
      <c r="K201" s="342"/>
    </row>
    <row r="202" spans="2:11" ht="15" customHeight="1" x14ac:dyDescent="0.3">
      <c r="B202" s="321"/>
      <c r="C202" s="327"/>
      <c r="D202" s="301"/>
      <c r="E202" s="301"/>
      <c r="F202" s="320" t="s">
        <v>53</v>
      </c>
      <c r="G202" s="301"/>
      <c r="H202" s="415" t="s">
        <v>1778</v>
      </c>
      <c r="I202" s="415"/>
      <c r="J202" s="415"/>
      <c r="K202" s="342"/>
    </row>
    <row r="203" spans="2:11" ht="15" customHeight="1" x14ac:dyDescent="0.3">
      <c r="B203" s="321"/>
      <c r="C203" s="301"/>
      <c r="D203" s="301"/>
      <c r="E203" s="301"/>
      <c r="F203" s="320" t="s">
        <v>51</v>
      </c>
      <c r="G203" s="301"/>
      <c r="H203" s="415" t="s">
        <v>1779</v>
      </c>
      <c r="I203" s="415"/>
      <c r="J203" s="415"/>
      <c r="K203" s="342"/>
    </row>
    <row r="204" spans="2:11" ht="15" customHeight="1" x14ac:dyDescent="0.3">
      <c r="B204" s="321"/>
      <c r="C204" s="301"/>
      <c r="D204" s="301"/>
      <c r="E204" s="301"/>
      <c r="F204" s="320" t="s">
        <v>52</v>
      </c>
      <c r="G204" s="301"/>
      <c r="H204" s="415" t="s">
        <v>1780</v>
      </c>
      <c r="I204" s="415"/>
      <c r="J204" s="415"/>
      <c r="K204" s="342"/>
    </row>
    <row r="205" spans="2:11" ht="15" customHeight="1" x14ac:dyDescent="0.3">
      <c r="B205" s="321"/>
      <c r="C205" s="301"/>
      <c r="D205" s="301"/>
      <c r="E205" s="301"/>
      <c r="F205" s="320"/>
      <c r="G205" s="301"/>
      <c r="H205" s="301"/>
      <c r="I205" s="301"/>
      <c r="J205" s="301"/>
      <c r="K205" s="342"/>
    </row>
    <row r="206" spans="2:11" ht="15" customHeight="1" x14ac:dyDescent="0.3">
      <c r="B206" s="321"/>
      <c r="C206" s="301" t="s">
        <v>1721</v>
      </c>
      <c r="D206" s="301"/>
      <c r="E206" s="301"/>
      <c r="F206" s="320" t="s">
        <v>85</v>
      </c>
      <c r="G206" s="301"/>
      <c r="H206" s="415" t="s">
        <v>1781</v>
      </c>
      <c r="I206" s="415"/>
      <c r="J206" s="415"/>
      <c r="K206" s="342"/>
    </row>
    <row r="207" spans="2:11" ht="15" customHeight="1" x14ac:dyDescent="0.3">
      <c r="B207" s="321"/>
      <c r="C207" s="327"/>
      <c r="D207" s="301"/>
      <c r="E207" s="301"/>
      <c r="F207" s="320" t="s">
        <v>1620</v>
      </c>
      <c r="G207" s="301"/>
      <c r="H207" s="415" t="s">
        <v>1621</v>
      </c>
      <c r="I207" s="415"/>
      <c r="J207" s="415"/>
      <c r="K207" s="342"/>
    </row>
    <row r="208" spans="2:11" ht="15" customHeight="1" x14ac:dyDescent="0.3">
      <c r="B208" s="321"/>
      <c r="C208" s="301"/>
      <c r="D208" s="301"/>
      <c r="E208" s="301"/>
      <c r="F208" s="320" t="s">
        <v>1618</v>
      </c>
      <c r="G208" s="301"/>
      <c r="H208" s="415" t="s">
        <v>1782</v>
      </c>
      <c r="I208" s="415"/>
      <c r="J208" s="415"/>
      <c r="K208" s="342"/>
    </row>
    <row r="209" spans="2:11" ht="15" customHeight="1" x14ac:dyDescent="0.3">
      <c r="B209" s="359"/>
      <c r="C209" s="327"/>
      <c r="D209" s="327"/>
      <c r="E209" s="327"/>
      <c r="F209" s="320" t="s">
        <v>1622</v>
      </c>
      <c r="G209" s="306"/>
      <c r="H209" s="414" t="s">
        <v>96</v>
      </c>
      <c r="I209" s="414"/>
      <c r="J209" s="414"/>
      <c r="K209" s="360"/>
    </row>
    <row r="210" spans="2:11" ht="15" customHeight="1" x14ac:dyDescent="0.3">
      <c r="B210" s="359"/>
      <c r="C210" s="327"/>
      <c r="D210" s="327"/>
      <c r="E210" s="327"/>
      <c r="F210" s="320" t="s">
        <v>1623</v>
      </c>
      <c r="G210" s="306"/>
      <c r="H210" s="414" t="s">
        <v>1783</v>
      </c>
      <c r="I210" s="414"/>
      <c r="J210" s="414"/>
      <c r="K210" s="360"/>
    </row>
    <row r="211" spans="2:11" ht="15" customHeight="1" x14ac:dyDescent="0.3">
      <c r="B211" s="359"/>
      <c r="C211" s="327"/>
      <c r="D211" s="327"/>
      <c r="E211" s="327"/>
      <c r="F211" s="361"/>
      <c r="G211" s="306"/>
      <c r="H211" s="362"/>
      <c r="I211" s="362"/>
      <c r="J211" s="362"/>
      <c r="K211" s="360"/>
    </row>
    <row r="212" spans="2:11" ht="15" customHeight="1" x14ac:dyDescent="0.3">
      <c r="B212" s="359"/>
      <c r="C212" s="301" t="s">
        <v>1745</v>
      </c>
      <c r="D212" s="327"/>
      <c r="E212" s="327"/>
      <c r="F212" s="320">
        <v>1</v>
      </c>
      <c r="G212" s="306"/>
      <c r="H212" s="414" t="s">
        <v>1784</v>
      </c>
      <c r="I212" s="414"/>
      <c r="J212" s="414"/>
      <c r="K212" s="360"/>
    </row>
    <row r="213" spans="2:11" ht="15" customHeight="1" x14ac:dyDescent="0.3">
      <c r="B213" s="359"/>
      <c r="C213" s="327"/>
      <c r="D213" s="327"/>
      <c r="E213" s="327"/>
      <c r="F213" s="320">
        <v>2</v>
      </c>
      <c r="G213" s="306"/>
      <c r="H213" s="414" t="s">
        <v>1785</v>
      </c>
      <c r="I213" s="414"/>
      <c r="J213" s="414"/>
      <c r="K213" s="360"/>
    </row>
    <row r="214" spans="2:11" ht="15" customHeight="1" x14ac:dyDescent="0.3">
      <c r="B214" s="359"/>
      <c r="C214" s="327"/>
      <c r="D214" s="327"/>
      <c r="E214" s="327"/>
      <c r="F214" s="320">
        <v>3</v>
      </c>
      <c r="G214" s="306"/>
      <c r="H214" s="414" t="s">
        <v>1786</v>
      </c>
      <c r="I214" s="414"/>
      <c r="J214" s="414"/>
      <c r="K214" s="360"/>
    </row>
    <row r="215" spans="2:11" ht="15" customHeight="1" x14ac:dyDescent="0.3">
      <c r="B215" s="359"/>
      <c r="C215" s="327"/>
      <c r="D215" s="327"/>
      <c r="E215" s="327"/>
      <c r="F215" s="320">
        <v>4</v>
      </c>
      <c r="G215" s="306"/>
      <c r="H215" s="414" t="s">
        <v>1787</v>
      </c>
      <c r="I215" s="414"/>
      <c r="J215" s="414"/>
      <c r="K215" s="360"/>
    </row>
    <row r="216" spans="2:11" ht="12.75" customHeight="1" x14ac:dyDescent="0.3">
      <c r="B216" s="363"/>
      <c r="C216" s="364"/>
      <c r="D216" s="364"/>
      <c r="E216" s="364"/>
      <c r="F216" s="364"/>
      <c r="G216" s="364"/>
      <c r="H216" s="364"/>
      <c r="I216" s="364"/>
      <c r="J216" s="364"/>
      <c r="K216" s="365"/>
    </row>
  </sheetData>
  <mergeCells count="77">
    <mergeCell ref="F17:J17"/>
    <mergeCell ref="C3:J3"/>
    <mergeCell ref="C4:J4"/>
    <mergeCell ref="C6:J6"/>
    <mergeCell ref="C7:J7"/>
    <mergeCell ref="C9:J9"/>
    <mergeCell ref="D10:J10"/>
    <mergeCell ref="D11:J11"/>
    <mergeCell ref="D13:J13"/>
    <mergeCell ref="D14:J14"/>
    <mergeCell ref="D15:J15"/>
    <mergeCell ref="F16:J16"/>
    <mergeCell ref="D32:J32"/>
    <mergeCell ref="F18:J18"/>
    <mergeCell ref="F19:J19"/>
    <mergeCell ref="F20:J20"/>
    <mergeCell ref="F21:J21"/>
    <mergeCell ref="C23:J23"/>
    <mergeCell ref="C24:J24"/>
    <mergeCell ref="D25:J25"/>
    <mergeCell ref="D26:J26"/>
    <mergeCell ref="D28:J28"/>
    <mergeCell ref="D29:J29"/>
    <mergeCell ref="D31:J31"/>
    <mergeCell ref="D45:J45"/>
    <mergeCell ref="D33:J33"/>
    <mergeCell ref="G34:J34"/>
    <mergeCell ref="G35:J35"/>
    <mergeCell ref="G36:J36"/>
    <mergeCell ref="G37:J37"/>
    <mergeCell ref="G38:J38"/>
    <mergeCell ref="G39:J39"/>
    <mergeCell ref="G40:J40"/>
    <mergeCell ref="G41:J41"/>
    <mergeCell ref="G42:J42"/>
    <mergeCell ref="G43:J43"/>
    <mergeCell ref="D59:J59"/>
    <mergeCell ref="E46:J46"/>
    <mergeCell ref="E47:J47"/>
    <mergeCell ref="E48:J48"/>
    <mergeCell ref="D49:J49"/>
    <mergeCell ref="C50:J50"/>
    <mergeCell ref="C52:J52"/>
    <mergeCell ref="C53:J53"/>
    <mergeCell ref="C55:J55"/>
    <mergeCell ref="D56:J56"/>
    <mergeCell ref="D57:J57"/>
    <mergeCell ref="D58:J58"/>
    <mergeCell ref="C145:J145"/>
    <mergeCell ref="D60:J60"/>
    <mergeCell ref="D61:J61"/>
    <mergeCell ref="D63:J63"/>
    <mergeCell ref="D64:J64"/>
    <mergeCell ref="D65:J65"/>
    <mergeCell ref="D66:J66"/>
    <mergeCell ref="D67:J67"/>
    <mergeCell ref="D68:J68"/>
    <mergeCell ref="C73:J73"/>
    <mergeCell ref="C100:J100"/>
    <mergeCell ref="C120:J120"/>
    <mergeCell ref="H209:J209"/>
    <mergeCell ref="C163:J163"/>
    <mergeCell ref="C197:J197"/>
    <mergeCell ref="H198:J198"/>
    <mergeCell ref="H200:J200"/>
    <mergeCell ref="H201:J201"/>
    <mergeCell ref="H202:J202"/>
    <mergeCell ref="H203:J203"/>
    <mergeCell ref="H204:J204"/>
    <mergeCell ref="H206:J206"/>
    <mergeCell ref="H207:J207"/>
    <mergeCell ref="H208:J208"/>
    <mergeCell ref="H210:J210"/>
    <mergeCell ref="H212:J212"/>
    <mergeCell ref="H213:J213"/>
    <mergeCell ref="H214:J214"/>
    <mergeCell ref="H215:J215"/>
  </mergeCells>
  <pageMargins left="0.59055118110236227" right="0.59055118110236227" top="0.59055118110236227" bottom="0.59055118110236227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Rekapitulace stavby</vt:lpstr>
      <vt:lpstr>01-1 - Stavební úpravy Kv...</vt:lpstr>
      <vt:lpstr>01-2 - Stavební úpravy Kv...</vt:lpstr>
      <vt:lpstr>01-3 - Vedlejší a ostatní...</vt:lpstr>
      <vt:lpstr>Pokyny pro vyplnění</vt:lpstr>
      <vt:lpstr>'01-1 - Stavební úpravy Kv...'!Názvy_tisku</vt:lpstr>
      <vt:lpstr>'01-2 - Stavební úpravy Kv...'!Názvy_tisku</vt:lpstr>
      <vt:lpstr>'01-3 - Vedlejší a ostatní...'!Názvy_tisku</vt:lpstr>
      <vt:lpstr>'Rekapitulace stavby'!Názvy_tisku</vt:lpstr>
      <vt:lpstr>'01-1 - Stavební úpravy Kv...'!Oblast_tisku</vt:lpstr>
      <vt:lpstr>'01-2 - Stavební úpravy Kv...'!Oblast_tisku</vt:lpstr>
      <vt:lpstr>'01-3 - Vedlejší a ostatní...'!Oblast_tisku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DESKTOP\Petr</dc:creator>
  <cp:lastModifiedBy>Zbyšek Čelikovský</cp:lastModifiedBy>
  <dcterms:created xsi:type="dcterms:W3CDTF">2016-08-10T10:41:18Z</dcterms:created>
  <dcterms:modified xsi:type="dcterms:W3CDTF">2017-10-13T05:50:40Z</dcterms:modified>
</cp:coreProperties>
</file>